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paltseva\Desktop\"/>
    </mc:Choice>
  </mc:AlternateContent>
  <bookViews>
    <workbookView xWindow="0" yWindow="60" windowWidth="28800" windowHeight="12375" tabRatio="580"/>
  </bookViews>
  <sheets>
    <sheet name="Рус за 2015 год" sheetId="1" r:id="rId1"/>
    <sheet name="Рус за 1 полугодие 2015 год" sheetId="3" state="hidden" r:id="rId2"/>
  </sheets>
  <definedNames>
    <definedName name="_xlnm.Print_Titles" localSheetId="1">'Рус за 1 полугодие 2015 год'!$13:$15</definedName>
    <definedName name="_xlnm.Print_Titles" localSheetId="0">'Рус за 2015 год'!$11:$13</definedName>
    <definedName name="_xlnm.Print_Area" localSheetId="1">'Рус за 1 полугодие 2015 год'!$A$1:$P$38</definedName>
    <definedName name="_xlnm.Print_Area" localSheetId="0">'Рус за 2015 год'!$A$1:$AB$38</definedName>
  </definedNames>
  <calcPr calcId="152511"/>
</workbook>
</file>

<file path=xl/calcChain.xml><?xml version="1.0" encoding="utf-8"?>
<calcChain xmlns="http://schemas.openxmlformats.org/spreadsheetml/2006/main">
  <c r="O34" i="1" l="1"/>
  <c r="N34" i="1"/>
  <c r="M34" i="1"/>
  <c r="I34" i="1"/>
  <c r="J32" i="1" l="1"/>
  <c r="K32" i="1" l="1"/>
  <c r="K34" i="1" s="1"/>
  <c r="J34" i="1"/>
  <c r="N41" i="1"/>
  <c r="Q46" i="1"/>
  <c r="R46" i="1" s="1"/>
  <c r="M46" i="1" s="1"/>
  <c r="M44" i="1"/>
  <c r="AA16" i="1"/>
  <c r="M20" i="3"/>
  <c r="N33" i="3"/>
  <c r="M33" i="3"/>
  <c r="K33" i="3"/>
  <c r="E33" i="3"/>
  <c r="O26" i="3"/>
  <c r="O27" i="3"/>
  <c r="O28" i="3"/>
  <c r="O34" i="3"/>
  <c r="L33" i="3"/>
  <c r="O32" i="3"/>
  <c r="O31" i="3"/>
  <c r="O30" i="3"/>
  <c r="O29" i="3"/>
  <c r="O25" i="3"/>
  <c r="O24" i="3"/>
  <c r="O23" i="3"/>
  <c r="N22" i="3"/>
  <c r="M22" i="3"/>
  <c r="K22" i="3"/>
  <c r="E22" i="3"/>
  <c r="O21" i="3"/>
  <c r="O20" i="3"/>
  <c r="O18" i="3"/>
  <c r="O17" i="3"/>
  <c r="N16" i="3"/>
  <c r="N39" i="3" s="1"/>
  <c r="M16" i="3"/>
  <c r="M35" i="3" s="1"/>
  <c r="K16" i="3"/>
  <c r="E16" i="3"/>
  <c r="E35" i="3" s="1"/>
  <c r="N35" i="3"/>
  <c r="L16" i="3"/>
  <c r="L35" i="3" s="1"/>
  <c r="L22" i="3"/>
  <c r="O33" i="3"/>
  <c r="O22" i="3"/>
  <c r="K39" i="3"/>
  <c r="K35" i="3"/>
  <c r="O19" i="3"/>
  <c r="L39" i="3"/>
  <c r="AA18" i="1"/>
  <c r="AA19" i="1"/>
  <c r="AA23" i="1"/>
  <c r="AA24" i="1"/>
  <c r="AA25" i="1"/>
  <c r="AA26" i="1"/>
  <c r="AA27" i="1"/>
  <c r="AA28" i="1"/>
  <c r="AA29" i="1"/>
  <c r="AA30" i="1"/>
  <c r="AA31" i="1"/>
  <c r="O41" i="1"/>
  <c r="E39" i="3" l="1"/>
  <c r="O16" i="3"/>
  <c r="O39" i="3" s="1"/>
  <c r="O40" i="3" s="1"/>
  <c r="I41" i="1"/>
  <c r="AA41" i="1"/>
  <c r="AA42" i="1" s="1"/>
  <c r="M41" i="1"/>
  <c r="M47" i="1"/>
  <c r="M48" i="1" s="1"/>
  <c r="M39" i="3"/>
  <c r="M43" i="1"/>
  <c r="O35" i="3" l="1"/>
  <c r="AA34" i="1"/>
  <c r="M40" i="1"/>
  <c r="N43" i="1"/>
</calcChain>
</file>

<file path=xl/sharedStrings.xml><?xml version="1.0" encoding="utf-8"?>
<sst xmlns="http://schemas.openxmlformats.org/spreadsheetml/2006/main" count="403" uniqueCount="178">
  <si>
    <t>Информация</t>
  </si>
  <si>
    <t>субъекта естественной монополии</t>
  </si>
  <si>
    <t>об исполнении инвестиционной программы (проекта)</t>
  </si>
  <si>
    <t>АО "МРЭК"</t>
  </si>
  <si>
    <t>оказывающего услуги по передаче и распределению электроэнергии</t>
  </si>
  <si>
    <t>№ п/п</t>
  </si>
  <si>
    <t>Наименование показателей инвестиционной программы (проекта)</t>
  </si>
  <si>
    <t>Кем утверждена (дата, номер приказа)</t>
  </si>
  <si>
    <t>Годы реализации мероприятий</t>
  </si>
  <si>
    <t>Сумма инвест. программы, тыс. тенге</t>
  </si>
  <si>
    <t>Информация о плановых и фактических объемах предоставляемых регулируемых услуг (товаров, работ), тыс.кВтч.</t>
  </si>
  <si>
    <t>Источник инвестиций (фактические условие)</t>
  </si>
  <si>
    <t>Отклонение</t>
  </si>
  <si>
    <t>Причины отклонения</t>
  </si>
  <si>
    <t>План</t>
  </si>
  <si>
    <t>Факт</t>
  </si>
  <si>
    <t>Количество в натуральном показателе</t>
  </si>
  <si>
    <t>Сумма инвестиций</t>
  </si>
  <si>
    <t>источник инвестиций</t>
  </si>
  <si>
    <t>Отчет о прибылях и убытках, тыс. тенге*</t>
  </si>
  <si>
    <t>Исполнение, фактические параметры (показатели) мероприятия, объекта инвестиционной программы, учтенной в тарифе (ежеквартально, с нарастающим итогом)**</t>
  </si>
  <si>
    <t>1.1</t>
  </si>
  <si>
    <t>Крупные стратегические проекты</t>
  </si>
  <si>
    <t>Расширение, модернизация и развитие</t>
  </si>
  <si>
    <t>2.1.</t>
  </si>
  <si>
    <t>2.2.</t>
  </si>
  <si>
    <t>2.3.</t>
  </si>
  <si>
    <t>2.4.</t>
  </si>
  <si>
    <t>2.5.</t>
  </si>
  <si>
    <t>2.6.</t>
  </si>
  <si>
    <t>2.7.</t>
  </si>
  <si>
    <t>2.8.</t>
  </si>
  <si>
    <t>2.9.</t>
  </si>
  <si>
    <t>2.10.</t>
  </si>
  <si>
    <t>3.1.</t>
  </si>
  <si>
    <t>Программное обеспечение</t>
  </si>
  <si>
    <t xml:space="preserve">Собственные средства (амортизационные отчисления) </t>
  </si>
  <si>
    <t>заемные средства (выпуск облигаций)</t>
  </si>
  <si>
    <t xml:space="preserve">Собственные средства (прибыль) </t>
  </si>
  <si>
    <t>1.2.</t>
  </si>
  <si>
    <t>1.3.</t>
  </si>
  <si>
    <t>1.4.</t>
  </si>
  <si>
    <t>1.5.</t>
  </si>
  <si>
    <t>Реализация проекта по АСКУЭ в сетях 6-10/0,4кВ АО "МРЭК" с внедрением телемеханики и телеизмерений</t>
  </si>
  <si>
    <t>Строительство регионального-диспетчерского центра</t>
  </si>
  <si>
    <t>Собственные средства</t>
  </si>
  <si>
    <t>ИТОГО</t>
  </si>
  <si>
    <t>2013-2016</t>
  </si>
  <si>
    <t>2014-2015</t>
  </si>
  <si>
    <t>2013-2015</t>
  </si>
  <si>
    <t>Техническое перевооружение</t>
  </si>
  <si>
    <t>В соответствии с пунктом 7-6 статьи 7 Закона РК от 09.07.1998 года № 272-I  "О естественных монополиях и регулируемых рынках"</t>
  </si>
  <si>
    <t xml:space="preserve">Строительство ЛЭП-220кВ Актау-Каражанбас с автотрансформатором 1х125МВА на УРПС "Каражанбас" </t>
  </si>
  <si>
    <t>Строительство ЛЭП-220кВ Актау-Узень с автотрансформаторами 1х250МВА на нефтепромыслах месторождения "Узень"</t>
  </si>
  <si>
    <t>Реконструкция ПС 110/10 кВ "Акшукур"</t>
  </si>
  <si>
    <t xml:space="preserve">Реконструкция ПС-110/6 кВ ПТБ </t>
  </si>
  <si>
    <t xml:space="preserve">Замена ОД/КЗ-110 кВ на элегазовые выключатели на ПС 110/6 кВ Каражанбас-2 </t>
  </si>
  <si>
    <t>Замена ОД/КЗ-110 кВ на элегазовые выключатели на ПС 110/6 кВ ПТВ</t>
  </si>
  <si>
    <t>Замена ОД/КЗ-110 кВ на элегазовые выключатели на ПС 110/35/10 кВ Форт</t>
  </si>
  <si>
    <t>Замена ОД/КЗ-35кВ на элегазовые выключатели на ПС 35/6 кВ Карьерная</t>
  </si>
  <si>
    <t xml:space="preserve">Модернизация ячеек  КРУН-6 кВ на РП Жетыбай </t>
  </si>
  <si>
    <t>Установка SCADA в распределительных сетях с заменой трансформаторов и провода</t>
  </si>
  <si>
    <t>Услуги по разработке проекта "Водоснабжение питьевой водой ремонтно-производственной базы"</t>
  </si>
  <si>
    <t>2014-2015, 2019-2020</t>
  </si>
  <si>
    <t>2015-2018</t>
  </si>
  <si>
    <t>2014-2016</t>
  </si>
  <si>
    <t>2015-2017</t>
  </si>
  <si>
    <t>1./9</t>
  </si>
  <si>
    <t>1./2</t>
  </si>
  <si>
    <t>за 1 полугодие 2015 года</t>
  </si>
  <si>
    <t>Реконструкция ПС ПТФ с переводом напряжения 110кВ и заменой силовых трансформаторов</t>
  </si>
  <si>
    <t>Обслуживание ВЛ-110кВ, ВЛ-220кВ с целью прогнозирования срока службы и повышения грозоупорности ВЛ</t>
  </si>
  <si>
    <t>Совместный приказ Департамента Комитета по регулированию естественных монополий и защите конкуренции Министерства национальной экономики РК по Мангистауской области от 03 декабря 2014 года №12-ОД и Министерства энергетики РК от 31 декабря 2014 года №244</t>
  </si>
  <si>
    <t>Переходящий проект. Договор заключен. Проект на стадии реализации</t>
  </si>
  <si>
    <t>Планируется объявление тендера</t>
  </si>
  <si>
    <t>Приобретены лицензии на обновление программных продуктов</t>
  </si>
  <si>
    <t>В связи с необходимостью осуществления водоснабжения объектов АО «МРЭК» в 2014 году были выполнены проектно-изыскательные работы по монтажу системы городского водопровода до РПБ АО «МРЭК». Однако на основании дополнительного соглашения , в связи с длительным сроком получения разрешения от владельцев подземных коммуникаций на производство работ, действие договора было продлено до 31 января 2015 года</t>
  </si>
  <si>
    <t xml:space="preserve">Завершение проекта, который был приостановлен актом о приостановке выполнения работ в 2014 году </t>
  </si>
  <si>
    <t>Выполнены пусконаладочные работы, авторский и технический надзор</t>
  </si>
  <si>
    <t>198,6/1</t>
  </si>
  <si>
    <t>1х18,7</t>
  </si>
  <si>
    <t>1./25</t>
  </si>
  <si>
    <t>2./10</t>
  </si>
  <si>
    <t>2./41</t>
  </si>
  <si>
    <t>2./39</t>
  </si>
  <si>
    <t>7./22</t>
  </si>
  <si>
    <t>9./12</t>
  </si>
  <si>
    <t>факт</t>
  </si>
  <si>
    <t>-</t>
  </si>
  <si>
    <t>амортиз</t>
  </si>
  <si>
    <t>капитализ</t>
  </si>
  <si>
    <t>экономия от потерь</t>
  </si>
  <si>
    <t>№ р/с</t>
  </si>
  <si>
    <t xml:space="preserve"> Реттеу қызметтердің (тауарлар, жұмыстар) және қызмет көрсетілетін аймақтар атауы</t>
  </si>
  <si>
    <t xml:space="preserve">Көрсетілген реттеу қызметтерінің (тауарлар, жұмыс) жоспарлы және нақты көлемі туралы ақпарат  </t>
  </si>
  <si>
    <t>Іс-шаралар атауы</t>
  </si>
  <si>
    <t>Өлшем бірлігі</t>
  </si>
  <si>
    <t xml:space="preserve"> Нақты көрсеткіштегі саны</t>
  </si>
  <si>
    <t xml:space="preserve">Жоспар </t>
  </si>
  <si>
    <t>Ауытқу</t>
  </si>
  <si>
    <t xml:space="preserve"> Инвестициалық бағдарламалар (жобалар) сомасы</t>
  </si>
  <si>
    <t>Бекітілген инвестициялық бағдарламалардан (жобалардан) тәуелділікті іске асыру жылдары бойынша негізгі қорлардың (активтердің) (табиғи) тозуын, % төмендету</t>
  </si>
  <si>
    <t>өткен жылдағы факт</t>
  </si>
  <si>
    <t>жоспар</t>
  </si>
  <si>
    <t>ағымдағы жылдың факті</t>
  </si>
  <si>
    <t xml:space="preserve"> Ауытқу</t>
  </si>
  <si>
    <t>Ауытқу себептері</t>
  </si>
  <si>
    <t>ТБҚС "Қаражанбасқа" 1х125МВА автотрансформаторларымен ЭБЖ-220кВ Ақтау-Қаражанбас құрылысы</t>
  </si>
  <si>
    <r>
      <t xml:space="preserve">   </t>
    </r>
    <r>
      <rPr>
        <sz val="12"/>
        <rFont val="Times New Roman"/>
        <family val="1"/>
        <charset val="204"/>
      </rPr>
      <t>1х40МВА трансформаторын ауыстырумен (1х18,7 км) ұзақтықта  "Узень"-220кВ ҚС-нан бастап   110/35/6кВ ҚС Плато дейінгі ЭБЖ-110кВ құрылысы</t>
    </r>
  </si>
  <si>
    <r>
      <t xml:space="preserve"> </t>
    </r>
    <r>
      <rPr>
        <sz val="12"/>
        <rFont val="Times New Roman"/>
        <family val="1"/>
        <charset val="204"/>
      </rPr>
      <t>СҚЖТҚ-6кВ  ЖТҚ-6кВ ауыстырумен ҚС 110/6кВ "ПТВ"  ТҚ-6кВ жаңарту</t>
    </r>
  </si>
  <si>
    <t>ҚС 110/35/6кВ "Восточный Жетыбай"  35кВ реклоузерлерін орнатумен және ҚТБ-110кВ ауыстырумен АТҚ-35кВ, 110кВ жабдықтарын қайта құру</t>
  </si>
  <si>
    <r>
      <t xml:space="preserve"> </t>
    </r>
    <r>
      <rPr>
        <sz val="12"/>
        <rFont val="Times New Roman"/>
        <family val="1"/>
        <charset val="204"/>
      </rPr>
      <t xml:space="preserve">ҚС 110/35/6кВ "ҚС "Впадина", және ҚС "Плато" АТҚ-35кВ жабдықтарын жаңарту (қайта құру) </t>
    </r>
  </si>
  <si>
    <t xml:space="preserve"> 2х10МВА-ға 2х6,3МВА қуаттағы ҚС 35/6кВ "БКНС-2" күш трансформаторларын ауыстыру</t>
  </si>
  <si>
    <r>
      <t xml:space="preserve">  </t>
    </r>
    <r>
      <rPr>
        <sz val="12"/>
        <rFont val="Times New Roman"/>
        <family val="1"/>
        <charset val="204"/>
      </rPr>
      <t>ҚС 220/110/10кВ "Узень" №  1,2,7,8,11,12,15,16,24,25,26,27,28,29,30,31,32 ұяшықтарына АТҚ-110кВ жабдықтарын жаңарту (қайта құру)</t>
    </r>
  </si>
  <si>
    <r>
      <t xml:space="preserve">  </t>
    </r>
    <r>
      <rPr>
        <sz val="12"/>
        <rFont val="Times New Roman"/>
        <family val="1"/>
        <charset val="204"/>
      </rPr>
      <t>АТҚ-35, 110 және ТҚ-6кВ ҚС 110/35/6кВ "Городская" жабдықтарын жаңарту (қайта құру)</t>
    </r>
  </si>
  <si>
    <t>ЖТҚ-6кВ ҚС-110/6кВ "Карамандыбас", ҚС-110/6кВ "Термальная" жабдықтарын жаңарту (қайта құру) және   РЗА ҚС жаңарту</t>
  </si>
  <si>
    <t xml:space="preserve"> АТҚ-110кВ және ЖТҚ-6кВ ҚС 110/6-6кВ "Промзона" жабдықтарын жаңарту (қайта құру)  </t>
  </si>
  <si>
    <t xml:space="preserve">АТҚ-35кВ және ЖТҚ-6кВ ҚС 35/6кВ "Глинзавод" және ҚС-35/6кВ "Восточная" жабдықтарын жаңарту (қайта құру) </t>
  </si>
  <si>
    <r>
      <t xml:space="preserve"> </t>
    </r>
    <r>
      <rPr>
        <sz val="12"/>
        <rFont val="Times New Roman"/>
        <family val="1"/>
        <charset val="204"/>
      </rPr>
      <t xml:space="preserve">АТҚ-35кВ ҚС 35/6кВ "Саускан"  жабдықтарын жаңарту (қайта құру) </t>
    </r>
  </si>
  <si>
    <r>
      <t xml:space="preserve">    </t>
    </r>
    <r>
      <rPr>
        <sz val="12"/>
        <rFont val="Times New Roman"/>
        <family val="1"/>
        <charset val="204"/>
      </rPr>
      <t xml:space="preserve"> ҚС 35\10 кВ  Тиген, Жармыш, Кызыл-Туран, Уштаган, Шайыр, Кызан, Тущыкудук, Карьерная(Бейнеу)  АТҚ 35 кВ және СҚЖТҚ-6,10 кВ жаңарту (қайта құру)</t>
    </r>
  </si>
  <si>
    <r>
      <t xml:space="preserve">  </t>
    </r>
    <r>
      <rPr>
        <sz val="12"/>
        <rFont val="Times New Roman"/>
        <family val="1"/>
        <charset val="204"/>
      </rPr>
      <t>АТҚ-35кВ ҚС 35/6кВ "БКНС-2,3,4,5", Тасбулат, Бекет-Ата, Акққұдық, Ақжігіт жабдықтарын жаңарту (қайта құру)</t>
    </r>
  </si>
  <si>
    <t>БАРЛЫҒЫ</t>
  </si>
  <si>
    <t>км/дана</t>
  </si>
  <si>
    <t>дана</t>
  </si>
  <si>
    <t>дана/ұяшық</t>
  </si>
  <si>
    <t>Жобаны жүзеге асыру аяқталды, объект пайдалануға берілді</t>
  </si>
  <si>
    <t xml:space="preserve"> 2017 жылға ауыспалы жоба. Шарт жасаудың кешіктірілген мерзіміне байланысты бекітілген жобадан ауытқу </t>
  </si>
  <si>
    <t xml:space="preserve">Ашық тендер және нақты жасалған шарттың қорытындысы бойынша </t>
  </si>
  <si>
    <r>
      <t xml:space="preserve"> </t>
    </r>
    <r>
      <rPr>
        <sz val="12"/>
        <rFont val="Times New Roman"/>
        <family val="1"/>
        <charset val="204"/>
      </rPr>
      <t>Ұзақ мерзімді жоба.  Жобаның бекітілген сомасының өсуі жобаны түзету шеңберінде болды, яғни, 125 МВА бастап 150 МВА трансформаторлық қуаттың өсуі, 16 МВА бастап 25 МВА қолданыстағы трансформаторларды ауыстыру, сапасы және табиғи жағынан ескірген ток трансформаторлары мен кернеу трансформаторларын ауыстыруы көзделген, сонымен қатар жобада қарастырылмаған коммуникацияларымен 220 кВ-ӘЖ қиылысуы қарастырылған.   Жобаны түзету 21.12.2015 жылғы  №01-0553/15 Мемсараптау РМК оң  қорытынды алды.</t>
    </r>
  </si>
  <si>
    <r>
      <t xml:space="preserve"> </t>
    </r>
    <r>
      <rPr>
        <sz val="12"/>
        <rFont val="Times New Roman"/>
        <family val="1"/>
        <charset val="204"/>
      </rPr>
      <t xml:space="preserve"> 2017 жылға ауыспалы жоба. АТҚ-35кВ жабдықты жаңарту аяқталды.  </t>
    </r>
  </si>
  <si>
    <t>2017 жылға ауыспалы жоба. КРУН құрылғыларды дайындау кезінде технологиялық күрделігімен байланысты бекітілген жоспардан ауытқу.</t>
  </si>
  <si>
    <r>
      <t xml:space="preserve"> </t>
    </r>
    <r>
      <rPr>
        <sz val="12"/>
        <rFont val="Times New Roman"/>
        <family val="1"/>
        <charset val="204"/>
      </rPr>
      <t>2017 жылға ауыспалы жоба. Мемсараптаудың өтуімен байланысты бекітілген жоспардан ауытқу.</t>
    </r>
  </si>
  <si>
    <t>Сілтеме</t>
  </si>
  <si>
    <r>
      <t xml:space="preserve">
</t>
    </r>
    <r>
      <rPr>
        <b/>
        <sz val="12"/>
        <rFont val="Times New Roman"/>
        <family val="1"/>
        <charset val="204"/>
      </rPr>
      <t>Көрсетілген реттеу қызметтерінің (тауарлар, жұмыс) сапасын және сенімділігін көтеру бағасы*</t>
    </r>
  </si>
  <si>
    <t>Бекітілген инвестициялық бағдарламадағы (жобадағы) көрсеткіштерден қол жеткізген  нақты көрсеткіштерінің ауытқу себептерін түсіндіру)*</t>
  </si>
  <si>
    <t>Бекітілген инвестициялық бағдарламада (жобада) көрсеткіштерімен инвестициялық бағдарламаны (жобаны) орындаудың нақты көрсеткіштерін салыстыру туралы ақпарат*</t>
  </si>
  <si>
    <t>электр қуатын беру және тарату бойынша</t>
  </si>
  <si>
    <t xml:space="preserve">"МЭБК" АҚ </t>
  </si>
  <si>
    <t>инвестициялық бағдарламаларды (жобаларды) орындау туралы</t>
  </si>
  <si>
    <t>табиғи манополия субъектісінің</t>
  </si>
  <si>
    <t>ақпараты</t>
  </si>
  <si>
    <r>
      <rPr>
        <sz val="10"/>
        <rFont val="Times New Roman"/>
        <family val="1"/>
        <charset val="204"/>
      </rPr>
      <t>*-</t>
    </r>
    <r>
      <rPr>
        <sz val="10"/>
        <color rgb="FFFF0000"/>
        <rFont val="Times New Roman"/>
        <family val="1"/>
        <charset val="204"/>
      </rPr>
      <t xml:space="preserve">  </t>
    </r>
    <r>
      <rPr>
        <sz val="10"/>
        <rFont val="Times New Roman"/>
        <family val="1"/>
        <charset val="204"/>
      </rPr>
      <t xml:space="preserve"> "МЭБК" АҚ инвестициялық бағдарламаларын бекіткен кезде, инвестициялық бағдарламалардың орындау көрсеткіші 2016-2020 жылдарға бекітілмеді</t>
    </r>
  </si>
  <si>
    <t>дана/ажыр.</t>
  </si>
  <si>
    <t xml:space="preserve">Маңғыстау облысы аумағындағы электр қуатын беру және тарату бойынша қызметтер  </t>
  </si>
  <si>
    <t>дана./ажыр.</t>
  </si>
  <si>
    <t>Инвестициалық бағдарлама (жоба) аумағындағы қызметтерінің ұсыну кезеңі.</t>
  </si>
  <si>
    <t>Ауытку себептері</t>
  </si>
  <si>
    <t xml:space="preserve"> Инвестициялық бағдарламаларды (жобаларды)  қаржыландырудың нақты шарты мен мөлшері туралы ақпарат, мың.теңге</t>
  </si>
  <si>
    <t xml:space="preserve">Меншікті қаражат (амортизацилық аударым) </t>
  </si>
  <si>
    <r>
      <t xml:space="preserve"> </t>
    </r>
    <r>
      <rPr>
        <b/>
        <sz val="12"/>
        <rFont val="Times New Roman"/>
        <family val="1"/>
        <charset val="204"/>
      </rPr>
      <t xml:space="preserve">Пайда және шығындары туралы есеп, мың. теңге* </t>
    </r>
  </si>
  <si>
    <t xml:space="preserve"> Меншікті қаражат (пайда) </t>
  </si>
  <si>
    <t xml:space="preserve"> қарыз қаражаты </t>
  </si>
  <si>
    <t>Бюджеттік қаражат</t>
  </si>
  <si>
    <t xml:space="preserve"> Бекітілген инвестициялық бағдарламалардан (жобалардан) тәуелділікті іске асыру жылдары  бойынша өндірістік көрсеткіштерін,  % жақсарту</t>
  </si>
  <si>
    <r>
      <rPr>
        <sz val="12"/>
        <rFont val="Times New Roman"/>
        <family val="1"/>
        <charset val="204"/>
      </rPr>
      <t xml:space="preserve"> Бекітілген нвестициялық бағдарламалардан (жобалардан) тәуелділікті іске асыру жылдары бойынша  ысыраптарын, %  төмендету</t>
    </r>
    <r>
      <rPr>
        <sz val="12"/>
        <color rgb="FFFF0000"/>
        <rFont val="Times New Roman"/>
        <family val="1"/>
        <charset val="204"/>
      </rPr>
      <t xml:space="preserve">  </t>
    </r>
  </si>
  <si>
    <t>Бекітілген нвестициялық бағдарламалардан (жобаларлардан) тәуелділікті іске асыру бойынша апатты төмендету</t>
  </si>
  <si>
    <t>қос.</t>
  </si>
  <si>
    <t xml:space="preserve">Қазақстан Республикасы  1998 жылдың 9 шілдесіндегі «Табиғи монополиялар» жөніндегі №272-I  Заңының 7 бабы 7-5) тармақшасына сәйкес </t>
  </si>
  <si>
    <t xml:space="preserve">«Маңғыстау электртораптық бөлу компаниясы» АҚ
</t>
  </si>
  <si>
    <t>2016-2017</t>
  </si>
  <si>
    <t xml:space="preserve"> 2х10МВА-ға 2х6,3МВА қуаттағы ҚС 35/6кВ "БКНС-3" күш трансформаторларын ауыстыру</t>
  </si>
  <si>
    <t>Сатып алу негізгі қаражат және материалдық емес активтер</t>
  </si>
  <si>
    <t>Күш трансформаторларды ауыстыру ҚС-110/35/6кВ Жетібай, қуаты 2х40МВА арналған 2х63МВА</t>
  </si>
  <si>
    <t>Жаңғырту (қайта жаңарту) жабдық ОРУ-35кВ және ЖТҚ-6кВ ПС-35/6кВ "ПТФ"</t>
  </si>
  <si>
    <t>1./17</t>
  </si>
  <si>
    <t>2017-2018</t>
  </si>
  <si>
    <t>ЖСҚ әзірлеу "жобасы бойынша жабдықтарды Жаңғырту АТҚ-35кВ 4 ұяшықтарды ПС -110/35/6кВ "Жетібай"</t>
  </si>
  <si>
    <t>2017 жылға арналған</t>
  </si>
  <si>
    <t>147/1</t>
  </si>
  <si>
    <t>2013-207</t>
  </si>
  <si>
    <t>Ұлғайту бекітілген сома жобаның шеңберінде жобаны түзетуді, ұлғайту көзделген трансформаторлық қуаты 125 МВА дейін 150 МВА, ауыстыру қолданыстағы трансформаторын 16 МВА 25 МВА, ескірген трансформаторлардың, ток пен кернеу трансформаторлары, сондай-ақ қаралды жолын кесу ВЛ-220кВ с коммуникациялармен жобада көзделмеген. Жобаны түзету алды оң қорытындысын РМК "Мемсараптама" рмк № 01-0553/15 21.12.2015 ж. Сонымен қатар 2017 жылы жұмыстарды орындау барысында кеңейту бойынша АТҚ-220 кв ЖЭС-3 ТОО "МАЭК-Казатомпром" қосымша талап етті көздеу, аумақты абаттандыру мен құрылғылар соқпақ наряд, жоғарғы жиегі қоршау, күнқағар сымнан "Егоза", противоподкопные қоршаулар. Сонымен қатар кеңейту бойынша АТҚ-220кВ жобасында көзделмеген монтаждау маслосборника, монтаждау, кабель науаларын,алаңына қиыршық тас себу. Аяқталу мерзiмi 2018 жылга  жоспарланып отыр.</t>
  </si>
  <si>
    <t xml:space="preserve"> ҚМЖ жүргізілуде,  жобаны іске асыру бойынша 2018 жылы аяқтау жоспарланып отыр.</t>
  </si>
  <si>
    <t>СМР және ПНР аяқталды. Жаңа жабдық пайдалануға берілді.</t>
  </si>
  <si>
    <t>ЖСҚ әзірлеу жойылуы болмауына байланысты қажеттілік ауыстыру трансформаторлар, қалай байқалатынын, қосымша жүктемелерді талдау арқылы жинақтау үшін техникалық шарттарды беру және инфрақұрылымды дамытуды.Сонымен катар  Жетібай кентінде.</t>
  </si>
  <si>
    <t>ЖСҚ әзірленді, келісілді "МЭБК" АҚ. ҚМЖ жоспар бойынша, 2018 жылға дейін жалғасады.</t>
  </si>
  <si>
    <t>Қазіргі уақытта ЖСҚ аяқталды сметалық құны көп салынған. Қорытынды алынды РМК "мемсараптама" рмк №15-0093/16 11.04.2016.Бұл жоба 2018 жылы аяқтау жоспарлануда.</t>
  </si>
  <si>
    <t>ЖСҚ әзірлеу аяқталды.</t>
  </si>
  <si>
    <t>Өндірістік қажеттілікке байланысты күштік трансформаторлар және ток аспаптар мен жабдықтар, сондай-ақ технологиялық автокөлік сатып алынды.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</si>
</sst>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_-* #,##0_р_._-;\-* #,##0_р_._-;_-* &quot;-&quot;??_р_._-;_-@_-"/>
    <numFmt numFmtId="166" formatCode="_-* #,##0.00000_р_._-;\-* #,##0.00000_р_._-;_-* &quot;-&quot;??_р_._-;_-@_-"/>
    <numFmt numFmtId="167" formatCode="_-* #,##0.000_р_._-;\-* #,##0.000_р_._-;_-* &quot;-&quot;??_р_._-;_-@_-"/>
    <numFmt numFmtId="168" formatCode="_-* #,##0.000_р_._-;\-* #,##0.000_р_._-;_-* &quot;-&quot;???_р_._-;_-@_-"/>
  </numFmts>
  <fonts count="15" x14ac:knownFonts="1">
    <font>
      <sz val="11"/>
      <color theme="1"/>
      <name val="Calibri"/>
      <family val="2"/>
      <charset val="204"/>
      <scheme val="minor"/>
    </font>
    <font>
      <b/>
      <sz val="12"/>
      <color theme="1"/>
      <name val="Times New Roman"/>
      <family val="1"/>
      <charset val="204"/>
    </font>
    <font>
      <sz val="11"/>
      <color theme="1"/>
      <name val="Calibri"/>
      <family val="2"/>
      <charset val="204"/>
      <scheme val="minor"/>
    </font>
    <font>
      <sz val="12"/>
      <color theme="1"/>
      <name val="Times New Roman"/>
      <family val="1"/>
      <charset val="204"/>
    </font>
    <font>
      <sz val="16"/>
      <color theme="1"/>
      <name val="Times New Roman"/>
      <family val="1"/>
      <charset val="204"/>
    </font>
    <font>
      <b/>
      <sz val="16"/>
      <color theme="1"/>
      <name val="Times New Roman"/>
      <family val="1"/>
      <charset val="204"/>
    </font>
    <font>
      <sz val="12"/>
      <name val="Times New Roman"/>
      <family val="1"/>
      <charset val="204"/>
    </font>
    <font>
      <sz val="12"/>
      <color rgb="FFFF0000"/>
      <name val="Times New Roman"/>
      <family val="1"/>
      <charset val="204"/>
    </font>
    <font>
      <b/>
      <sz val="12"/>
      <color rgb="FFFF0000"/>
      <name val="Times New Roman"/>
      <family val="1"/>
      <charset val="204"/>
    </font>
    <font>
      <b/>
      <sz val="12"/>
      <name val="Times New Roman"/>
      <family val="1"/>
      <charset val="204"/>
    </font>
    <font>
      <sz val="10"/>
      <color rgb="FFFF0000"/>
      <name val="Times New Roman"/>
      <family val="1"/>
      <charset val="204"/>
    </font>
    <font>
      <sz val="16"/>
      <color rgb="FFFF0000"/>
      <name val="Times New Roman"/>
      <family val="1"/>
      <charset val="204"/>
    </font>
    <font>
      <sz val="10"/>
      <name val="Times New Roman"/>
      <family val="1"/>
      <charset val="204"/>
    </font>
    <font>
      <sz val="14"/>
      <name val="Times New Roman"/>
      <family val="1"/>
      <charset val="204"/>
    </font>
    <font>
      <b/>
      <sz val="18"/>
      <name val="Times New Roman"/>
      <family val="1"/>
      <charset val="204"/>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2" fillId="0" borderId="0" applyFont="0" applyFill="0" applyBorder="0" applyAlignment="0" applyProtection="0"/>
    <xf numFmtId="9" fontId="2" fillId="0" borderId="0" applyFont="0" applyFill="0" applyBorder="0" applyAlignment="0" applyProtection="0"/>
  </cellStyleXfs>
  <cellXfs count="137">
    <xf numFmtId="0" fontId="0" fillId="0" borderId="0" xfId="0"/>
    <xf numFmtId="0" fontId="1" fillId="0" borderId="0" xfId="0" applyFont="1" applyFill="1" applyAlignment="1">
      <alignment vertical="center" wrapText="1"/>
    </xf>
    <xf numFmtId="0" fontId="3" fillId="0" borderId="0" xfId="0" applyFont="1" applyFill="1" applyAlignment="1">
      <alignment horizontal="center" vertical="center" wrapText="1"/>
    </xf>
    <xf numFmtId="165" fontId="1" fillId="0" borderId="0" xfId="0" applyNumberFormat="1" applyFont="1" applyFill="1" applyAlignment="1">
      <alignment vertical="center" wrapText="1"/>
    </xf>
    <xf numFmtId="166" fontId="1" fillId="0" borderId="0" xfId="0" applyNumberFormat="1"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165" fontId="3" fillId="0" borderId="0" xfId="0" applyNumberFormat="1" applyFont="1" applyFill="1" applyAlignment="1">
      <alignment horizontal="left" vertical="center" wrapText="1"/>
    </xf>
    <xf numFmtId="167" fontId="1" fillId="0" borderId="0" xfId="0" applyNumberFormat="1" applyFont="1" applyFill="1" applyAlignment="1">
      <alignment vertical="center" wrapText="1"/>
    </xf>
    <xf numFmtId="168" fontId="3" fillId="0" borderId="0" xfId="0" applyNumberFormat="1" applyFont="1" applyFill="1" applyAlignment="1">
      <alignment horizontal="center" vertical="center" wrapText="1"/>
    </xf>
    <xf numFmtId="165" fontId="3"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vertical="center" wrapText="1"/>
    </xf>
    <xf numFmtId="165" fontId="1" fillId="0" borderId="0"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9" fontId="1" fillId="0" borderId="0" xfId="2"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65" fontId="1" fillId="0" borderId="1" xfId="1"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65" fontId="7" fillId="0" borderId="1" xfId="1"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 xfId="0" applyFont="1" applyFill="1" applyBorder="1" applyAlignment="1">
      <alignment vertical="center" wrapText="1"/>
    </xf>
    <xf numFmtId="165" fontId="1" fillId="0" borderId="1" xfId="0" applyNumberFormat="1" applyFont="1" applyFill="1" applyBorder="1" applyAlignment="1">
      <alignment vertical="center" wrapText="1"/>
    </xf>
    <xf numFmtId="165" fontId="6" fillId="0" borderId="1" xfId="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0" fontId="3" fillId="0" borderId="3" xfId="0" applyFont="1" applyFill="1" applyBorder="1" applyAlignment="1">
      <alignment vertical="center" wrapText="1"/>
    </xf>
    <xf numFmtId="165" fontId="6" fillId="0" borderId="3" xfId="1" applyNumberFormat="1" applyFont="1" applyFill="1" applyBorder="1" applyAlignment="1">
      <alignment vertical="center" wrapText="1"/>
    </xf>
    <xf numFmtId="165" fontId="3" fillId="0" borderId="3" xfId="1" applyNumberFormat="1" applyFont="1" applyFill="1" applyBorder="1" applyAlignment="1">
      <alignment vertical="center" wrapText="1"/>
    </xf>
    <xf numFmtId="0" fontId="3"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5"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165" fontId="8" fillId="0" borderId="1" xfId="1" applyNumberFormat="1" applyFont="1" applyFill="1" applyBorder="1" applyAlignment="1">
      <alignment horizontal="center" vertical="center" wrapText="1"/>
    </xf>
    <xf numFmtId="165" fontId="8" fillId="0" borderId="1" xfId="0" applyNumberFormat="1" applyFont="1" applyFill="1" applyBorder="1" applyAlignment="1">
      <alignment vertical="center" wrapText="1"/>
    </xf>
    <xf numFmtId="165" fontId="8" fillId="0" borderId="3" xfId="0" applyNumberFormat="1" applyFont="1" applyFill="1" applyBorder="1" applyAlignment="1">
      <alignment vertical="center" wrapText="1"/>
    </xf>
    <xf numFmtId="0" fontId="8" fillId="0" borderId="0" xfId="0" applyFont="1" applyFill="1" applyBorder="1" applyAlignment="1">
      <alignment vertical="center" wrapText="1"/>
    </xf>
    <xf numFmtId="165" fontId="8" fillId="0" borderId="0" xfId="0" applyNumberFormat="1" applyFont="1" applyFill="1" applyBorder="1" applyAlignment="1">
      <alignment vertical="center" wrapText="1"/>
    </xf>
    <xf numFmtId="165" fontId="8"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Alignment="1">
      <alignment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165" fontId="7" fillId="0" borderId="0" xfId="0" applyNumberFormat="1" applyFont="1" applyFill="1" applyAlignment="1">
      <alignment horizontal="left" vertical="center" wrapText="1"/>
    </xf>
    <xf numFmtId="165"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165" fontId="8" fillId="0" borderId="0" xfId="0" applyNumberFormat="1" applyFont="1" applyFill="1" applyAlignment="1">
      <alignment vertical="center" wrapText="1"/>
    </xf>
    <xf numFmtId="167" fontId="8" fillId="0" borderId="0" xfId="0" applyNumberFormat="1" applyFont="1" applyFill="1" applyAlignment="1">
      <alignment vertical="center" wrapText="1"/>
    </xf>
    <xf numFmtId="1" fontId="7" fillId="0" borderId="0" xfId="0" applyNumberFormat="1" applyFont="1" applyFill="1" applyAlignment="1">
      <alignment horizontal="center" vertical="center" wrapText="1"/>
    </xf>
    <xf numFmtId="0" fontId="9" fillId="0" borderId="1" xfId="0" applyFont="1" applyFill="1" applyBorder="1" applyAlignment="1">
      <alignment horizontal="left" vertical="center" wrapText="1"/>
    </xf>
    <xf numFmtId="165" fontId="9" fillId="0" borderId="1" xfId="1" applyNumberFormat="1" applyFont="1" applyFill="1" applyBorder="1" applyAlignment="1">
      <alignment horizontal="center" vertical="center" wrapText="1"/>
    </xf>
    <xf numFmtId="0" fontId="9" fillId="0" borderId="1" xfId="0" applyFont="1" applyFill="1" applyBorder="1" applyAlignment="1">
      <alignment vertical="center" wrapText="1"/>
    </xf>
    <xf numFmtId="165" fontId="9" fillId="0" borderId="1" xfId="0" applyNumberFormat="1" applyFont="1" applyFill="1" applyBorder="1" applyAlignment="1">
      <alignment vertical="center" wrapText="1"/>
    </xf>
    <xf numFmtId="165" fontId="9" fillId="0" borderId="3" xfId="0" applyNumberFormat="1" applyFont="1" applyFill="1" applyBorder="1" applyAlignment="1">
      <alignment vertical="center" wrapText="1"/>
    </xf>
    <xf numFmtId="0" fontId="6" fillId="0" borderId="1" xfId="0" applyFont="1" applyFill="1" applyBorder="1" applyAlignment="1">
      <alignment horizontal="left" vertical="top" wrapText="1"/>
    </xf>
    <xf numFmtId="1" fontId="6" fillId="0" borderId="1" xfId="0" applyNumberFormat="1" applyFont="1" applyFill="1" applyBorder="1" applyAlignment="1">
      <alignment vertical="center" wrapText="1"/>
    </xf>
    <xf numFmtId="1" fontId="6"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165" fontId="6" fillId="0" borderId="1" xfId="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165" fontId="6" fillId="0" borderId="1" xfId="1" applyNumberFormat="1" applyFont="1" applyFill="1" applyBorder="1" applyAlignment="1">
      <alignment vertical="center" wrapText="1"/>
    </xf>
    <xf numFmtId="0" fontId="3" fillId="0" borderId="0" xfId="0" applyFont="1" applyFill="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4"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3" fillId="0" borderId="2" xfId="0" applyFont="1" applyFill="1" applyBorder="1" applyAlignment="1">
      <alignment horizontal="center" vertical="center" textRotation="90" wrapText="1"/>
    </xf>
    <xf numFmtId="0" fontId="13" fillId="0" borderId="4" xfId="0" applyFont="1" applyFill="1" applyBorder="1" applyAlignment="1">
      <alignment horizontal="center" vertical="center" textRotation="90" wrapText="1"/>
    </xf>
    <xf numFmtId="0" fontId="13" fillId="0" borderId="3" xfId="0" applyFont="1" applyFill="1" applyBorder="1" applyAlignment="1">
      <alignment horizontal="center" vertical="center" textRotation="90" wrapText="1"/>
    </xf>
    <xf numFmtId="0" fontId="14"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165" fontId="6" fillId="0" borderId="4" xfId="1" applyNumberFormat="1" applyFont="1" applyFill="1" applyBorder="1" applyAlignment="1">
      <alignment horizontal="center" vertical="center" wrapText="1"/>
    </xf>
    <xf numFmtId="165" fontId="6" fillId="0" borderId="3" xfId="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165" fontId="3" fillId="0" borderId="4" xfId="1" applyNumberFormat="1" applyFont="1" applyFill="1" applyBorder="1" applyAlignment="1">
      <alignment horizontal="center" vertical="center" wrapText="1"/>
    </xf>
    <xf numFmtId="165" fontId="3" fillId="0" borderId="3" xfId="1" applyNumberFormat="1" applyFont="1" applyFill="1" applyBorder="1" applyAlignment="1">
      <alignment horizontal="center" vertical="center" wrapText="1"/>
    </xf>
  </cellXfs>
  <cellStyles count="3">
    <cellStyle name="Обычный" xfId="0" builtinId="0"/>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51"/>
  <sheetViews>
    <sheetView tabSelected="1" view="pageBreakPreview" topLeftCell="A26" zoomScale="70" zoomScaleNormal="75" zoomScaleSheetLayoutView="70" workbookViewId="0">
      <selection activeCell="L32" sqref="L32"/>
    </sheetView>
  </sheetViews>
  <sheetFormatPr defaultRowHeight="15.75" x14ac:dyDescent="0.25"/>
  <cols>
    <col min="1" max="1" width="6.85546875" style="2" customWidth="1"/>
    <col min="2" max="2" width="20.140625" style="2" customWidth="1"/>
    <col min="3" max="3" width="56.5703125" style="2" customWidth="1"/>
    <col min="4" max="4" width="13" style="2" customWidth="1"/>
    <col min="5" max="6" width="13.28515625" style="2" customWidth="1"/>
    <col min="7" max="7" width="19.7109375" style="2" customWidth="1"/>
    <col min="8" max="8" width="18" style="2" customWidth="1"/>
    <col min="9" max="9" width="15.140625" style="2" customWidth="1"/>
    <col min="10" max="10" width="13.5703125" style="2" customWidth="1"/>
    <col min="11" max="11" width="16" style="2" customWidth="1"/>
    <col min="12" max="12" width="66" style="2" customWidth="1"/>
    <col min="13" max="13" width="19.28515625" style="2" customWidth="1"/>
    <col min="14" max="14" width="14.85546875" style="2" customWidth="1"/>
    <col min="15" max="16" width="13.5703125" style="2" customWidth="1"/>
    <col min="17" max="24" width="9.28515625" style="2" customWidth="1"/>
    <col min="25" max="25" width="22.7109375" style="2" customWidth="1"/>
    <col min="26" max="26" width="30.140625" style="2" customWidth="1"/>
    <col min="27" max="27" width="15.85546875" style="2" hidden="1" customWidth="1"/>
    <col min="28" max="28" width="61.85546875" style="2" hidden="1" customWidth="1"/>
    <col min="29" max="29" width="13.42578125" style="2" customWidth="1"/>
    <col min="30" max="30" width="12.140625" style="2" bestFit="1" customWidth="1"/>
    <col min="31" max="16384" width="9.140625" style="2"/>
  </cols>
  <sheetData>
    <row r="1" spans="1:30" ht="29.25" customHeight="1" x14ac:dyDescent="0.25">
      <c r="A1" s="99" t="s">
        <v>157</v>
      </c>
      <c r="B1" s="99"/>
      <c r="C1" s="99"/>
      <c r="D1" s="99"/>
      <c r="E1" s="99"/>
      <c r="F1" s="99"/>
      <c r="G1" s="99"/>
      <c r="H1" s="99"/>
      <c r="I1" s="99"/>
      <c r="J1" s="99"/>
      <c r="K1" s="99"/>
      <c r="L1" s="99"/>
      <c r="M1" s="99"/>
      <c r="N1" s="99"/>
      <c r="O1" s="18"/>
      <c r="P1" s="18"/>
      <c r="Q1" s="18"/>
      <c r="R1" s="18"/>
      <c r="S1" s="18"/>
      <c r="T1" s="18"/>
      <c r="Y1" s="18"/>
      <c r="Z1" s="18"/>
      <c r="AA1" s="18"/>
      <c r="AB1" s="18"/>
    </row>
    <row r="2" spans="1:30" x14ac:dyDescent="0.25">
      <c r="O2" s="10"/>
    </row>
    <row r="3" spans="1:30" hidden="1" x14ac:dyDescent="0.25"/>
    <row r="4" spans="1:30" hidden="1" x14ac:dyDescent="0.25"/>
    <row r="5" spans="1:30" s="11" customFormat="1" x14ac:dyDescent="0.25">
      <c r="A5" s="111" t="s">
        <v>167</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row>
    <row r="6" spans="1:30" s="11" customFormat="1" x14ac:dyDescent="0.25">
      <c r="A6" s="111" t="s">
        <v>136</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row>
    <row r="7" spans="1:30" s="11" customFormat="1" x14ac:dyDescent="0.25">
      <c r="A7" s="111" t="s">
        <v>137</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row>
    <row r="8" spans="1:30" s="11" customFormat="1" x14ac:dyDescent="0.25">
      <c r="A8" s="111" t="s">
        <v>138</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row>
    <row r="9" spans="1:30" s="11" customFormat="1" ht="15.75" customHeight="1" x14ac:dyDescent="0.25">
      <c r="A9" s="111" t="s">
        <v>139</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row>
    <row r="10" spans="1:30" s="11" customFormat="1" x14ac:dyDescent="0.25">
      <c r="A10" s="112" t="s">
        <v>140</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row>
    <row r="11" spans="1:30" ht="99.75" customHeight="1" x14ac:dyDescent="0.25">
      <c r="A11" s="113" t="s">
        <v>92</v>
      </c>
      <c r="B11" s="123" t="s">
        <v>94</v>
      </c>
      <c r="C11" s="124"/>
      <c r="D11" s="124"/>
      <c r="E11" s="124"/>
      <c r="F11" s="124"/>
      <c r="G11" s="125"/>
      <c r="H11" s="107" t="s">
        <v>149</v>
      </c>
      <c r="I11" s="103" t="s">
        <v>100</v>
      </c>
      <c r="J11" s="103"/>
      <c r="K11" s="103"/>
      <c r="L11" s="103"/>
      <c r="M11" s="104" t="s">
        <v>147</v>
      </c>
      <c r="N11" s="104"/>
      <c r="O11" s="104"/>
      <c r="P11" s="105"/>
      <c r="Q11" s="102" t="s">
        <v>135</v>
      </c>
      <c r="R11" s="102"/>
      <c r="S11" s="102"/>
      <c r="T11" s="102"/>
      <c r="U11" s="102"/>
      <c r="V11" s="102"/>
      <c r="W11" s="102"/>
      <c r="X11" s="102"/>
      <c r="Y11" s="100" t="s">
        <v>134</v>
      </c>
      <c r="Z11" s="107" t="s">
        <v>133</v>
      </c>
      <c r="AA11" s="113" t="s">
        <v>105</v>
      </c>
      <c r="AB11" s="113" t="s">
        <v>106</v>
      </c>
    </row>
    <row r="12" spans="1:30" ht="188.25" customHeight="1" x14ac:dyDescent="0.25">
      <c r="A12" s="114"/>
      <c r="B12" s="102" t="s">
        <v>93</v>
      </c>
      <c r="C12" s="103" t="s">
        <v>95</v>
      </c>
      <c r="D12" s="103" t="s">
        <v>96</v>
      </c>
      <c r="E12" s="103" t="s">
        <v>97</v>
      </c>
      <c r="F12" s="103"/>
      <c r="G12" s="103" t="s">
        <v>145</v>
      </c>
      <c r="H12" s="108"/>
      <c r="I12" s="100" t="s">
        <v>98</v>
      </c>
      <c r="J12" s="100" t="s">
        <v>15</v>
      </c>
      <c r="K12" s="100" t="s">
        <v>99</v>
      </c>
      <c r="L12" s="100" t="s">
        <v>146</v>
      </c>
      <c r="M12" s="106" t="s">
        <v>148</v>
      </c>
      <c r="N12" s="106" t="s">
        <v>150</v>
      </c>
      <c r="O12" s="106" t="s">
        <v>151</v>
      </c>
      <c r="P12" s="106" t="s">
        <v>152</v>
      </c>
      <c r="Q12" s="106" t="s">
        <v>153</v>
      </c>
      <c r="R12" s="106"/>
      <c r="S12" s="106" t="s">
        <v>101</v>
      </c>
      <c r="T12" s="106"/>
      <c r="U12" s="120" t="s">
        <v>154</v>
      </c>
      <c r="V12" s="120"/>
      <c r="W12" s="121" t="s">
        <v>155</v>
      </c>
      <c r="X12" s="120"/>
      <c r="Y12" s="108"/>
      <c r="Z12" s="108"/>
      <c r="AA12" s="114"/>
      <c r="AB12" s="114"/>
    </row>
    <row r="13" spans="1:30" ht="63" customHeight="1" x14ac:dyDescent="0.25">
      <c r="A13" s="115"/>
      <c r="B13" s="102"/>
      <c r="C13" s="103"/>
      <c r="D13" s="103"/>
      <c r="E13" s="56" t="s">
        <v>103</v>
      </c>
      <c r="F13" s="56" t="s">
        <v>87</v>
      </c>
      <c r="G13" s="103"/>
      <c r="H13" s="109"/>
      <c r="I13" s="101"/>
      <c r="J13" s="101"/>
      <c r="K13" s="101"/>
      <c r="L13" s="101"/>
      <c r="M13" s="106"/>
      <c r="N13" s="106"/>
      <c r="O13" s="106"/>
      <c r="P13" s="106"/>
      <c r="Q13" s="48" t="s">
        <v>102</v>
      </c>
      <c r="R13" s="48" t="s">
        <v>104</v>
      </c>
      <c r="S13" s="53" t="s">
        <v>102</v>
      </c>
      <c r="T13" s="53" t="s">
        <v>104</v>
      </c>
      <c r="U13" s="57" t="s">
        <v>103</v>
      </c>
      <c r="V13" s="57" t="s">
        <v>87</v>
      </c>
      <c r="W13" s="53" t="s">
        <v>102</v>
      </c>
      <c r="X13" s="53" t="s">
        <v>104</v>
      </c>
      <c r="Y13" s="109"/>
      <c r="Z13" s="109"/>
      <c r="AA13" s="115"/>
      <c r="AB13" s="115"/>
    </row>
    <row r="14" spans="1:30" s="47" customFormat="1" ht="20.25" customHeight="1" x14ac:dyDescent="0.25">
      <c r="A14" s="47">
        <v>1</v>
      </c>
      <c r="B14" s="47">
        <v>2</v>
      </c>
      <c r="C14" s="31">
        <v>3</v>
      </c>
      <c r="D14" s="31">
        <v>4</v>
      </c>
      <c r="E14" s="50">
        <v>5</v>
      </c>
      <c r="F14" s="50">
        <v>6</v>
      </c>
      <c r="G14" s="47">
        <v>7</v>
      </c>
      <c r="H14" s="47">
        <v>8</v>
      </c>
      <c r="I14" s="47">
        <v>9</v>
      </c>
      <c r="J14" s="47">
        <v>10</v>
      </c>
      <c r="K14" s="47">
        <v>11</v>
      </c>
      <c r="L14" s="47">
        <v>12</v>
      </c>
      <c r="M14" s="47">
        <v>13</v>
      </c>
      <c r="N14" s="47">
        <v>14</v>
      </c>
      <c r="O14" s="47">
        <v>15</v>
      </c>
      <c r="P14" s="47">
        <v>16</v>
      </c>
      <c r="Q14" s="47">
        <v>17</v>
      </c>
      <c r="R14" s="47">
        <v>18</v>
      </c>
      <c r="S14" s="47">
        <v>19</v>
      </c>
      <c r="T14" s="47">
        <v>20</v>
      </c>
      <c r="U14" s="50">
        <v>21</v>
      </c>
      <c r="V14" s="50">
        <v>22</v>
      </c>
      <c r="W14" s="51">
        <v>23</v>
      </c>
      <c r="X14" s="51">
        <v>24</v>
      </c>
      <c r="Y14" s="47">
        <v>25</v>
      </c>
      <c r="Z14" s="47">
        <v>26</v>
      </c>
      <c r="AA14" s="47" t="s">
        <v>99</v>
      </c>
    </row>
    <row r="15" spans="1:30" s="46" customFormat="1" ht="397.5" customHeight="1" x14ac:dyDescent="0.25">
      <c r="A15" s="44">
        <v>2</v>
      </c>
      <c r="B15" s="116" t="s">
        <v>143</v>
      </c>
      <c r="C15" s="29" t="s">
        <v>107</v>
      </c>
      <c r="D15" s="31" t="s">
        <v>122</v>
      </c>
      <c r="E15" s="31" t="s">
        <v>79</v>
      </c>
      <c r="F15" s="31" t="s">
        <v>168</v>
      </c>
      <c r="G15" s="31" t="s">
        <v>169</v>
      </c>
      <c r="H15" s="126">
        <v>2640817</v>
      </c>
      <c r="I15" s="54">
        <v>1325688.7517500001</v>
      </c>
      <c r="J15" s="54">
        <v>2405678.382370003</v>
      </c>
      <c r="K15" s="54">
        <v>1079989.630620003</v>
      </c>
      <c r="L15" s="86" t="s">
        <v>170</v>
      </c>
      <c r="M15" s="54">
        <v>611792.68290428608</v>
      </c>
      <c r="N15" s="54">
        <v>1625051.8582957168</v>
      </c>
      <c r="O15" s="54">
        <v>168833.84117</v>
      </c>
      <c r="P15" s="54"/>
      <c r="Q15" s="54" t="s">
        <v>88</v>
      </c>
      <c r="R15" s="54" t="s">
        <v>88</v>
      </c>
      <c r="S15" s="54" t="s">
        <v>88</v>
      </c>
      <c r="T15" s="54" t="s">
        <v>88</v>
      </c>
      <c r="U15" s="54" t="s">
        <v>88</v>
      </c>
      <c r="V15" s="54" t="s">
        <v>88</v>
      </c>
      <c r="W15" s="54" t="s">
        <v>88</v>
      </c>
      <c r="X15" s="54" t="s">
        <v>88</v>
      </c>
      <c r="Y15" s="54" t="s">
        <v>88</v>
      </c>
      <c r="Z15" s="54" t="s">
        <v>88</v>
      </c>
      <c r="AA15" s="28" t="s">
        <v>132</v>
      </c>
      <c r="AB15" s="58" t="s">
        <v>128</v>
      </c>
      <c r="AC15" s="45"/>
      <c r="AD15" s="45"/>
    </row>
    <row r="16" spans="1:30" s="46" customFormat="1" ht="79.5" customHeight="1" x14ac:dyDescent="0.25">
      <c r="A16" s="44">
        <v>5</v>
      </c>
      <c r="B16" s="117"/>
      <c r="C16" s="58" t="s">
        <v>108</v>
      </c>
      <c r="D16" s="31" t="s">
        <v>122</v>
      </c>
      <c r="E16" s="31" t="s">
        <v>80</v>
      </c>
      <c r="F16" s="31">
        <v>1</v>
      </c>
      <c r="G16" s="31" t="s">
        <v>64</v>
      </c>
      <c r="H16" s="126"/>
      <c r="I16" s="54">
        <v>523513.85888389999</v>
      </c>
      <c r="J16" s="54">
        <v>463144.58182999998</v>
      </c>
      <c r="K16" s="54">
        <v>-60369.277053900005</v>
      </c>
      <c r="L16" s="29" t="s">
        <v>171</v>
      </c>
      <c r="M16" s="54"/>
      <c r="N16" s="54">
        <v>311044.58182999998</v>
      </c>
      <c r="O16" s="49">
        <v>152100</v>
      </c>
      <c r="P16" s="49"/>
      <c r="Q16" s="31" t="s">
        <v>88</v>
      </c>
      <c r="R16" s="31" t="s">
        <v>88</v>
      </c>
      <c r="S16" s="31" t="s">
        <v>88</v>
      </c>
      <c r="T16" s="31" t="s">
        <v>88</v>
      </c>
      <c r="U16" s="31" t="s">
        <v>88</v>
      </c>
      <c r="V16" s="31" t="s">
        <v>88</v>
      </c>
      <c r="W16" s="31" t="s">
        <v>88</v>
      </c>
      <c r="X16" s="31" t="s">
        <v>88</v>
      </c>
      <c r="Y16" s="31" t="s">
        <v>88</v>
      </c>
      <c r="Z16" s="31" t="s">
        <v>88</v>
      </c>
      <c r="AA16" s="28" t="e">
        <f>#REF!-I16</f>
        <v>#REF!</v>
      </c>
      <c r="AB16" s="58" t="s">
        <v>131</v>
      </c>
      <c r="AC16" s="45"/>
    </row>
    <row r="17" spans="1:29" s="46" customFormat="1" ht="81" customHeight="1" x14ac:dyDescent="0.25">
      <c r="A17" s="44">
        <v>6</v>
      </c>
      <c r="B17" s="117"/>
      <c r="C17" s="58" t="s">
        <v>109</v>
      </c>
      <c r="D17" s="29" t="s">
        <v>124</v>
      </c>
      <c r="E17" s="31" t="s">
        <v>81</v>
      </c>
      <c r="F17" s="31" t="s">
        <v>81</v>
      </c>
      <c r="G17" s="31" t="s">
        <v>66</v>
      </c>
      <c r="H17" s="126"/>
      <c r="I17" s="54">
        <v>74017.176999999996</v>
      </c>
      <c r="J17" s="54">
        <v>74490.741999999998</v>
      </c>
      <c r="K17" s="54">
        <v>473.56500000000233</v>
      </c>
      <c r="L17" s="29" t="s">
        <v>172</v>
      </c>
      <c r="M17" s="54">
        <v>19276.687000000002</v>
      </c>
      <c r="N17" s="54">
        <v>473.565</v>
      </c>
      <c r="O17" s="49">
        <v>54740.49</v>
      </c>
      <c r="P17" s="49"/>
      <c r="Q17" s="31" t="s">
        <v>88</v>
      </c>
      <c r="R17" s="31" t="s">
        <v>88</v>
      </c>
      <c r="S17" s="31" t="s">
        <v>88</v>
      </c>
      <c r="T17" s="31" t="s">
        <v>88</v>
      </c>
      <c r="U17" s="31" t="s">
        <v>88</v>
      </c>
      <c r="V17" s="31" t="s">
        <v>88</v>
      </c>
      <c r="W17" s="31" t="s">
        <v>88</v>
      </c>
      <c r="X17" s="31" t="s">
        <v>88</v>
      </c>
      <c r="Y17" s="31" t="s">
        <v>88</v>
      </c>
      <c r="Z17" s="31" t="s">
        <v>88</v>
      </c>
      <c r="AA17" s="28"/>
      <c r="AB17" s="29" t="s">
        <v>130</v>
      </c>
      <c r="AC17" s="45"/>
    </row>
    <row r="18" spans="1:29" s="46" customFormat="1" ht="81" customHeight="1" x14ac:dyDescent="0.25">
      <c r="A18" s="44">
        <v>7</v>
      </c>
      <c r="B18" s="117"/>
      <c r="C18" s="29" t="s">
        <v>110</v>
      </c>
      <c r="D18" s="29" t="s">
        <v>144</v>
      </c>
      <c r="E18" s="31" t="s">
        <v>67</v>
      </c>
      <c r="F18" s="31" t="s">
        <v>67</v>
      </c>
      <c r="G18" s="31" t="s">
        <v>66</v>
      </c>
      <c r="H18" s="126"/>
      <c r="I18" s="54">
        <v>4900</v>
      </c>
      <c r="J18" s="54">
        <v>4900</v>
      </c>
      <c r="K18" s="54" t="s">
        <v>88</v>
      </c>
      <c r="L18" s="29" t="s">
        <v>172</v>
      </c>
      <c r="M18" s="54">
        <v>4900</v>
      </c>
      <c r="N18" s="54"/>
      <c r="O18" s="83"/>
      <c r="P18" s="83"/>
      <c r="Q18" s="84" t="s">
        <v>88</v>
      </c>
      <c r="R18" s="84" t="s">
        <v>88</v>
      </c>
      <c r="S18" s="84" t="s">
        <v>88</v>
      </c>
      <c r="T18" s="84" t="s">
        <v>88</v>
      </c>
      <c r="U18" s="84" t="s">
        <v>88</v>
      </c>
      <c r="V18" s="84" t="s">
        <v>88</v>
      </c>
      <c r="W18" s="84" t="s">
        <v>88</v>
      </c>
      <c r="X18" s="84" t="s">
        <v>88</v>
      </c>
      <c r="Y18" s="84" t="s">
        <v>88</v>
      </c>
      <c r="Z18" s="84" t="s">
        <v>88</v>
      </c>
      <c r="AA18" s="28" t="e">
        <f>#REF!-I18</f>
        <v>#REF!</v>
      </c>
      <c r="AB18" s="29" t="s">
        <v>125</v>
      </c>
      <c r="AC18" s="45"/>
    </row>
    <row r="19" spans="1:29" s="46" customFormat="1" ht="68.25" customHeight="1" x14ac:dyDescent="0.25">
      <c r="A19" s="44">
        <v>8</v>
      </c>
      <c r="B19" s="117"/>
      <c r="C19" s="58" t="s">
        <v>111</v>
      </c>
      <c r="D19" s="29" t="s">
        <v>144</v>
      </c>
      <c r="E19" s="31" t="s">
        <v>82</v>
      </c>
      <c r="F19" s="31" t="s">
        <v>82</v>
      </c>
      <c r="G19" s="31" t="s">
        <v>66</v>
      </c>
      <c r="H19" s="126"/>
      <c r="I19" s="54">
        <v>8330</v>
      </c>
      <c r="J19" s="54">
        <v>11050.029790000001</v>
      </c>
      <c r="K19" s="54">
        <v>2720.0297900000005</v>
      </c>
      <c r="L19" s="29" t="s">
        <v>172</v>
      </c>
      <c r="M19" s="54">
        <v>8330</v>
      </c>
      <c r="N19" s="54">
        <v>2720.02979</v>
      </c>
      <c r="O19" s="83"/>
      <c r="P19" s="49"/>
      <c r="Q19" s="31" t="s">
        <v>88</v>
      </c>
      <c r="R19" s="31" t="s">
        <v>88</v>
      </c>
      <c r="S19" s="31" t="s">
        <v>88</v>
      </c>
      <c r="T19" s="31" t="s">
        <v>88</v>
      </c>
      <c r="U19" s="31" t="s">
        <v>88</v>
      </c>
      <c r="V19" s="31" t="s">
        <v>88</v>
      </c>
      <c r="W19" s="31" t="s">
        <v>88</v>
      </c>
      <c r="X19" s="31" t="s">
        <v>88</v>
      </c>
      <c r="Y19" s="31" t="s">
        <v>88</v>
      </c>
      <c r="Z19" s="31" t="s">
        <v>88</v>
      </c>
      <c r="AA19" s="28" t="e">
        <f>#REF!-I19</f>
        <v>#REF!</v>
      </c>
      <c r="AB19" s="29" t="s">
        <v>125</v>
      </c>
      <c r="AC19" s="45"/>
    </row>
    <row r="20" spans="1:29" s="46" customFormat="1" ht="99.75" customHeight="1" x14ac:dyDescent="0.25">
      <c r="A20" s="89"/>
      <c r="B20" s="117"/>
      <c r="C20" s="29" t="s">
        <v>162</v>
      </c>
      <c r="D20" s="29" t="s">
        <v>123</v>
      </c>
      <c r="E20" s="91">
        <v>2</v>
      </c>
      <c r="F20" s="91" t="s">
        <v>88</v>
      </c>
      <c r="G20" s="91" t="s">
        <v>66</v>
      </c>
      <c r="H20" s="126"/>
      <c r="I20" s="93">
        <v>32967.491999999998</v>
      </c>
      <c r="J20" s="93">
        <v>0</v>
      </c>
      <c r="K20" s="93">
        <v>-32967.491999999998</v>
      </c>
      <c r="L20" s="96" t="s">
        <v>173</v>
      </c>
      <c r="M20" s="93"/>
      <c r="N20" s="93"/>
      <c r="O20" s="49"/>
      <c r="P20" s="49"/>
      <c r="Q20" s="91"/>
      <c r="R20" s="91"/>
      <c r="S20" s="91"/>
      <c r="T20" s="91"/>
      <c r="U20" s="91"/>
      <c r="V20" s="91"/>
      <c r="W20" s="91"/>
      <c r="X20" s="91"/>
      <c r="Y20" s="91"/>
      <c r="Z20" s="91"/>
      <c r="AA20" s="28"/>
      <c r="AB20" s="49"/>
      <c r="AC20" s="45"/>
    </row>
    <row r="21" spans="1:29" s="46" customFormat="1" ht="99.75" customHeight="1" x14ac:dyDescent="0.25">
      <c r="A21" s="89"/>
      <c r="B21" s="117"/>
      <c r="C21" s="29" t="s">
        <v>163</v>
      </c>
      <c r="D21" s="29" t="s">
        <v>123</v>
      </c>
      <c r="E21" s="91" t="s">
        <v>164</v>
      </c>
      <c r="F21" s="91" t="s">
        <v>88</v>
      </c>
      <c r="G21" s="91" t="s">
        <v>165</v>
      </c>
      <c r="H21" s="126"/>
      <c r="I21" s="93">
        <v>24703.0214285</v>
      </c>
      <c r="J21" s="93">
        <v>23178.57143</v>
      </c>
      <c r="K21" s="93">
        <v>-1524.4499985000002</v>
      </c>
      <c r="L21" s="96" t="s">
        <v>174</v>
      </c>
      <c r="M21" s="93">
        <v>23178.57143</v>
      </c>
      <c r="N21" s="93"/>
      <c r="O21" s="49"/>
      <c r="P21" s="49"/>
      <c r="Q21" s="91"/>
      <c r="R21" s="91"/>
      <c r="S21" s="91"/>
      <c r="T21" s="91"/>
      <c r="U21" s="91"/>
      <c r="V21" s="91"/>
      <c r="W21" s="91"/>
      <c r="X21" s="91"/>
      <c r="Y21" s="91"/>
      <c r="Z21" s="91"/>
      <c r="AA21" s="28"/>
      <c r="AB21" s="49"/>
      <c r="AC21" s="45"/>
    </row>
    <row r="22" spans="1:29" s="46" customFormat="1" ht="51.75" customHeight="1" x14ac:dyDescent="0.25">
      <c r="A22" s="89"/>
      <c r="B22" s="117"/>
      <c r="C22" s="29" t="s">
        <v>160</v>
      </c>
      <c r="D22" s="29" t="s">
        <v>123</v>
      </c>
      <c r="E22" s="91">
        <v>2</v>
      </c>
      <c r="F22" s="91">
        <v>2</v>
      </c>
      <c r="G22" s="91" t="s">
        <v>66</v>
      </c>
      <c r="H22" s="126"/>
      <c r="I22" s="93">
        <v>177556.663</v>
      </c>
      <c r="J22" s="93">
        <v>179127.46600000001</v>
      </c>
      <c r="K22" s="93">
        <v>1570.8030000000144</v>
      </c>
      <c r="L22" s="29" t="s">
        <v>172</v>
      </c>
      <c r="M22" s="95">
        <v>29546.640925</v>
      </c>
      <c r="N22" s="95">
        <v>1570.8030000000001</v>
      </c>
      <c r="O22" s="98">
        <v>148010.02207499999</v>
      </c>
      <c r="P22" s="49"/>
      <c r="Q22" s="91"/>
      <c r="R22" s="91"/>
      <c r="S22" s="91"/>
      <c r="T22" s="91"/>
      <c r="U22" s="91"/>
      <c r="V22" s="91"/>
      <c r="W22" s="91"/>
      <c r="X22" s="91"/>
      <c r="Y22" s="91"/>
      <c r="Z22" s="91"/>
      <c r="AA22" s="28"/>
      <c r="AB22" s="29"/>
      <c r="AC22" s="45"/>
    </row>
    <row r="23" spans="1:29" s="46" customFormat="1" ht="74.25" customHeight="1" x14ac:dyDescent="0.25">
      <c r="A23" s="44">
        <v>13</v>
      </c>
      <c r="B23" s="117"/>
      <c r="C23" s="29" t="s">
        <v>112</v>
      </c>
      <c r="D23" s="29" t="s">
        <v>123</v>
      </c>
      <c r="E23" s="31">
        <v>2</v>
      </c>
      <c r="F23" s="31">
        <v>2</v>
      </c>
      <c r="G23" s="31" t="s">
        <v>66</v>
      </c>
      <c r="H23" s="126"/>
      <c r="I23" s="54">
        <v>177556.663</v>
      </c>
      <c r="J23" s="54">
        <v>179127.46600000001</v>
      </c>
      <c r="K23" s="54">
        <v>1570.8030000000144</v>
      </c>
      <c r="L23" s="29" t="s">
        <v>172</v>
      </c>
      <c r="M23" s="95">
        <v>29546.640925</v>
      </c>
      <c r="N23" s="95">
        <v>1570.8030000000001</v>
      </c>
      <c r="O23" s="98">
        <v>148010.02207499999</v>
      </c>
      <c r="P23" s="49"/>
      <c r="Q23" s="31" t="s">
        <v>88</v>
      </c>
      <c r="R23" s="31" t="s">
        <v>88</v>
      </c>
      <c r="S23" s="31" t="s">
        <v>88</v>
      </c>
      <c r="T23" s="31" t="s">
        <v>88</v>
      </c>
      <c r="U23" s="31" t="s">
        <v>88</v>
      </c>
      <c r="V23" s="31" t="s">
        <v>88</v>
      </c>
      <c r="W23" s="31" t="s">
        <v>88</v>
      </c>
      <c r="X23" s="31" t="s">
        <v>88</v>
      </c>
      <c r="Y23" s="31" t="s">
        <v>88</v>
      </c>
      <c r="Z23" s="31" t="s">
        <v>88</v>
      </c>
      <c r="AA23" s="28" t="e">
        <f>#REF!-I23</f>
        <v>#REF!</v>
      </c>
      <c r="AB23" s="59"/>
      <c r="AC23" s="45"/>
    </row>
    <row r="24" spans="1:29" s="46" customFormat="1" ht="84.75" customHeight="1" x14ac:dyDescent="0.25">
      <c r="A24" s="44">
        <v>14</v>
      </c>
      <c r="B24" s="117" t="s">
        <v>143</v>
      </c>
      <c r="C24" s="58" t="s">
        <v>113</v>
      </c>
      <c r="D24" s="29" t="s">
        <v>156</v>
      </c>
      <c r="E24" s="31">
        <v>17</v>
      </c>
      <c r="F24" s="31">
        <v>7</v>
      </c>
      <c r="G24" s="31" t="s">
        <v>64</v>
      </c>
      <c r="H24" s="126"/>
      <c r="I24" s="54">
        <v>200846.34694149985</v>
      </c>
      <c r="J24" s="54">
        <v>262664.21291999996</v>
      </c>
      <c r="K24" s="54">
        <v>61817.865978500107</v>
      </c>
      <c r="L24" s="49" t="s">
        <v>175</v>
      </c>
      <c r="M24" s="54"/>
      <c r="N24" s="54">
        <v>262664.21291999996</v>
      </c>
      <c r="O24" s="49"/>
      <c r="P24" s="49"/>
      <c r="Q24" s="31" t="s">
        <v>88</v>
      </c>
      <c r="R24" s="31" t="s">
        <v>88</v>
      </c>
      <c r="S24" s="31" t="s">
        <v>88</v>
      </c>
      <c r="T24" s="31" t="s">
        <v>88</v>
      </c>
      <c r="U24" s="31" t="s">
        <v>88</v>
      </c>
      <c r="V24" s="31" t="s">
        <v>88</v>
      </c>
      <c r="W24" s="31" t="s">
        <v>88</v>
      </c>
      <c r="X24" s="31" t="s">
        <v>88</v>
      </c>
      <c r="Y24" s="31" t="s">
        <v>88</v>
      </c>
      <c r="Z24" s="31" t="s">
        <v>88</v>
      </c>
      <c r="AA24" s="28" t="e">
        <f>#REF!-I24</f>
        <v>#REF!</v>
      </c>
      <c r="AB24" s="49" t="s">
        <v>126</v>
      </c>
      <c r="AC24" s="45"/>
    </row>
    <row r="25" spans="1:29" s="46" customFormat="1" ht="73.5" customHeight="1" x14ac:dyDescent="0.25">
      <c r="A25" s="44">
        <v>15</v>
      </c>
      <c r="B25" s="117"/>
      <c r="C25" s="58" t="s">
        <v>114</v>
      </c>
      <c r="D25" s="29" t="s">
        <v>142</v>
      </c>
      <c r="E25" s="31" t="s">
        <v>68</v>
      </c>
      <c r="F25" s="31" t="s">
        <v>68</v>
      </c>
      <c r="G25" s="31" t="s">
        <v>64</v>
      </c>
      <c r="H25" s="126"/>
      <c r="I25" s="54">
        <v>44311.1005</v>
      </c>
      <c r="J25" s="54">
        <v>50116.97913</v>
      </c>
      <c r="K25" s="54">
        <v>5805.8786299999992</v>
      </c>
      <c r="L25" s="29" t="s">
        <v>172</v>
      </c>
      <c r="M25" s="54">
        <v>48499.939019999998</v>
      </c>
      <c r="N25" s="54">
        <v>1617.0401099999999</v>
      </c>
      <c r="O25" s="49"/>
      <c r="P25" s="49"/>
      <c r="Q25" s="31" t="s">
        <v>88</v>
      </c>
      <c r="R25" s="31" t="s">
        <v>88</v>
      </c>
      <c r="S25" s="31" t="s">
        <v>88</v>
      </c>
      <c r="T25" s="31" t="s">
        <v>88</v>
      </c>
      <c r="U25" s="31" t="s">
        <v>88</v>
      </c>
      <c r="V25" s="31" t="s">
        <v>88</v>
      </c>
      <c r="W25" s="31" t="s">
        <v>88</v>
      </c>
      <c r="X25" s="31" t="s">
        <v>88</v>
      </c>
      <c r="Y25" s="31" t="s">
        <v>88</v>
      </c>
      <c r="Z25" s="31" t="s">
        <v>88</v>
      </c>
      <c r="AA25" s="28" t="e">
        <f>#REF!-I25</f>
        <v>#REF!</v>
      </c>
      <c r="AB25" s="59" t="s">
        <v>129</v>
      </c>
      <c r="AC25" s="45"/>
    </row>
    <row r="26" spans="1:29" s="46" customFormat="1" ht="66.75" customHeight="1" x14ac:dyDescent="0.25">
      <c r="A26" s="44">
        <v>16</v>
      </c>
      <c r="B26" s="117"/>
      <c r="C26" s="29" t="s">
        <v>115</v>
      </c>
      <c r="D26" s="29" t="s">
        <v>124</v>
      </c>
      <c r="E26" s="31" t="s">
        <v>84</v>
      </c>
      <c r="F26" s="31" t="s">
        <v>84</v>
      </c>
      <c r="G26" s="31" t="s">
        <v>159</v>
      </c>
      <c r="H26" s="126"/>
      <c r="I26" s="54">
        <v>499686.84099999996</v>
      </c>
      <c r="J26" s="54">
        <v>527433.81431000005</v>
      </c>
      <c r="K26" s="54">
        <v>27746.973310000089</v>
      </c>
      <c r="L26" s="29" t="s">
        <v>172</v>
      </c>
      <c r="M26" s="95">
        <v>277468.37586571398</v>
      </c>
      <c r="N26" s="95">
        <v>29380.05716</v>
      </c>
      <c r="O26" s="98">
        <v>220585.38128428604</v>
      </c>
      <c r="P26" s="49"/>
      <c r="Q26" s="31" t="s">
        <v>88</v>
      </c>
      <c r="R26" s="31" t="s">
        <v>88</v>
      </c>
      <c r="S26" s="31" t="s">
        <v>88</v>
      </c>
      <c r="T26" s="31" t="s">
        <v>88</v>
      </c>
      <c r="U26" s="31" t="s">
        <v>88</v>
      </c>
      <c r="V26" s="31" t="s">
        <v>88</v>
      </c>
      <c r="W26" s="31" t="s">
        <v>88</v>
      </c>
      <c r="X26" s="31" t="s">
        <v>88</v>
      </c>
      <c r="Y26" s="31" t="s">
        <v>88</v>
      </c>
      <c r="Z26" s="31" t="s">
        <v>88</v>
      </c>
      <c r="AA26" s="28" t="e">
        <f>#REF!-I26</f>
        <v>#REF!</v>
      </c>
      <c r="AB26" s="59"/>
      <c r="AC26" s="45"/>
    </row>
    <row r="27" spans="1:29" s="46" customFormat="1" ht="87" customHeight="1" x14ac:dyDescent="0.25">
      <c r="A27" s="44">
        <v>17</v>
      </c>
      <c r="B27" s="117"/>
      <c r="C27" s="29" t="s">
        <v>116</v>
      </c>
      <c r="D27" s="29" t="s">
        <v>142</v>
      </c>
      <c r="E27" s="31" t="s">
        <v>68</v>
      </c>
      <c r="F27" s="31" t="s">
        <v>68</v>
      </c>
      <c r="G27" s="31" t="s">
        <v>64</v>
      </c>
      <c r="H27" s="126"/>
      <c r="I27" s="54">
        <v>32224.0285</v>
      </c>
      <c r="J27" s="54">
        <v>36564.056049999999</v>
      </c>
      <c r="K27" s="54">
        <v>4340.0275499999989</v>
      </c>
      <c r="L27" s="29" t="s">
        <v>172</v>
      </c>
      <c r="M27" s="54">
        <v>36564.056049999999</v>
      </c>
      <c r="N27" s="54"/>
      <c r="O27" s="49"/>
      <c r="P27" s="49"/>
      <c r="Q27" s="31" t="s">
        <v>88</v>
      </c>
      <c r="R27" s="31" t="s">
        <v>88</v>
      </c>
      <c r="S27" s="31" t="s">
        <v>88</v>
      </c>
      <c r="T27" s="31" t="s">
        <v>88</v>
      </c>
      <c r="U27" s="31" t="s">
        <v>88</v>
      </c>
      <c r="V27" s="31" t="s">
        <v>88</v>
      </c>
      <c r="W27" s="31" t="s">
        <v>88</v>
      </c>
      <c r="X27" s="31" t="s">
        <v>88</v>
      </c>
      <c r="Y27" s="31" t="s">
        <v>88</v>
      </c>
      <c r="Z27" s="31" t="s">
        <v>88</v>
      </c>
      <c r="AA27" s="28" t="e">
        <f>#REF!-I27</f>
        <v>#REF!</v>
      </c>
      <c r="AB27" s="49" t="s">
        <v>126</v>
      </c>
      <c r="AC27" s="45"/>
    </row>
    <row r="28" spans="1:29" s="46" customFormat="1" ht="66.75" customHeight="1" x14ac:dyDescent="0.25">
      <c r="A28" s="44">
        <v>18</v>
      </c>
      <c r="B28" s="117"/>
      <c r="C28" s="29" t="s">
        <v>117</v>
      </c>
      <c r="D28" s="29" t="s">
        <v>142</v>
      </c>
      <c r="E28" s="31" t="s">
        <v>83</v>
      </c>
      <c r="F28" s="31" t="s">
        <v>83</v>
      </c>
      <c r="G28" s="31" t="s">
        <v>159</v>
      </c>
      <c r="H28" s="126"/>
      <c r="I28" s="54">
        <v>513020.13799999998</v>
      </c>
      <c r="J28" s="54">
        <v>522389.79003000003</v>
      </c>
      <c r="K28" s="54">
        <v>9369.6520300000557</v>
      </c>
      <c r="L28" s="29" t="s">
        <v>172</v>
      </c>
      <c r="M28" s="54">
        <v>239318.96636000002</v>
      </c>
      <c r="N28" s="54">
        <v>11029.52188</v>
      </c>
      <c r="O28" s="49">
        <v>272041.30179</v>
      </c>
      <c r="P28" s="49"/>
      <c r="Q28" s="31" t="s">
        <v>88</v>
      </c>
      <c r="R28" s="31" t="s">
        <v>88</v>
      </c>
      <c r="S28" s="31" t="s">
        <v>88</v>
      </c>
      <c r="T28" s="31" t="s">
        <v>88</v>
      </c>
      <c r="U28" s="31" t="s">
        <v>88</v>
      </c>
      <c r="V28" s="31" t="s">
        <v>88</v>
      </c>
      <c r="W28" s="31" t="s">
        <v>88</v>
      </c>
      <c r="X28" s="31" t="s">
        <v>88</v>
      </c>
      <c r="Y28" s="31" t="s">
        <v>88</v>
      </c>
      <c r="Z28" s="31" t="s">
        <v>88</v>
      </c>
      <c r="AA28" s="28" t="e">
        <f>#REF!-I28</f>
        <v>#REF!</v>
      </c>
      <c r="AB28" s="59"/>
      <c r="AC28" s="45"/>
    </row>
    <row r="29" spans="1:29" s="46" customFormat="1" ht="66.75" customHeight="1" x14ac:dyDescent="0.25">
      <c r="A29" s="44">
        <v>19</v>
      </c>
      <c r="B29" s="117"/>
      <c r="C29" s="58" t="s">
        <v>118</v>
      </c>
      <c r="D29" s="29" t="s">
        <v>142</v>
      </c>
      <c r="E29" s="31"/>
      <c r="F29" s="31" t="s">
        <v>88</v>
      </c>
      <c r="G29" s="31" t="s">
        <v>64</v>
      </c>
      <c r="H29" s="126"/>
      <c r="I29" s="54"/>
      <c r="J29" s="54">
        <v>4100</v>
      </c>
      <c r="K29" s="54">
        <v>4100</v>
      </c>
      <c r="L29" s="59"/>
      <c r="M29" s="54">
        <v>4100</v>
      </c>
      <c r="N29" s="54"/>
      <c r="O29" s="49"/>
      <c r="P29" s="49"/>
      <c r="Q29" s="31" t="s">
        <v>88</v>
      </c>
      <c r="R29" s="31" t="s">
        <v>88</v>
      </c>
      <c r="S29" s="31" t="s">
        <v>88</v>
      </c>
      <c r="T29" s="31" t="s">
        <v>88</v>
      </c>
      <c r="U29" s="31" t="s">
        <v>88</v>
      </c>
      <c r="V29" s="31" t="s">
        <v>88</v>
      </c>
      <c r="W29" s="31" t="s">
        <v>88</v>
      </c>
      <c r="X29" s="31" t="s">
        <v>88</v>
      </c>
      <c r="Y29" s="31" t="s">
        <v>88</v>
      </c>
      <c r="Z29" s="31" t="s">
        <v>88</v>
      </c>
      <c r="AA29" s="28" t="e">
        <f>#REF!-I29</f>
        <v>#REF!</v>
      </c>
      <c r="AB29" s="59"/>
      <c r="AC29" s="45"/>
    </row>
    <row r="30" spans="1:29" s="46" customFormat="1" ht="66.75" customHeight="1" x14ac:dyDescent="0.25">
      <c r="A30" s="44">
        <v>20</v>
      </c>
      <c r="B30" s="117"/>
      <c r="C30" s="58" t="s">
        <v>119</v>
      </c>
      <c r="D30" s="29" t="s">
        <v>124</v>
      </c>
      <c r="E30" s="31" t="s">
        <v>86</v>
      </c>
      <c r="F30" s="31" t="s">
        <v>86</v>
      </c>
      <c r="G30" s="31" t="s">
        <v>64</v>
      </c>
      <c r="H30" s="126"/>
      <c r="I30" s="54">
        <v>11000</v>
      </c>
      <c r="J30" s="54">
        <v>77300</v>
      </c>
      <c r="K30" s="54">
        <v>66300</v>
      </c>
      <c r="L30" s="30" t="s">
        <v>176</v>
      </c>
      <c r="M30" s="54">
        <v>77300</v>
      </c>
      <c r="N30" s="54"/>
      <c r="O30" s="49"/>
      <c r="P30" s="49"/>
      <c r="Q30" s="31" t="s">
        <v>88</v>
      </c>
      <c r="R30" s="31" t="s">
        <v>88</v>
      </c>
      <c r="S30" s="31" t="s">
        <v>88</v>
      </c>
      <c r="T30" s="31" t="s">
        <v>88</v>
      </c>
      <c r="U30" s="31" t="s">
        <v>88</v>
      </c>
      <c r="V30" s="31" t="s">
        <v>88</v>
      </c>
      <c r="W30" s="31" t="s">
        <v>88</v>
      </c>
      <c r="X30" s="31" t="s">
        <v>88</v>
      </c>
      <c r="Y30" s="31" t="s">
        <v>88</v>
      </c>
      <c r="Z30" s="31" t="s">
        <v>88</v>
      </c>
      <c r="AA30" s="28" t="e">
        <f>#REF!-I30</f>
        <v>#REF!</v>
      </c>
      <c r="AB30" s="59"/>
      <c r="AC30" s="45"/>
    </row>
    <row r="31" spans="1:29" s="46" customFormat="1" ht="69.75" customHeight="1" x14ac:dyDescent="0.25">
      <c r="A31" s="44">
        <v>22</v>
      </c>
      <c r="B31" s="117"/>
      <c r="C31" s="58" t="s">
        <v>120</v>
      </c>
      <c r="D31" s="29" t="s">
        <v>142</v>
      </c>
      <c r="E31" s="31" t="s">
        <v>85</v>
      </c>
      <c r="F31" s="31" t="s">
        <v>85</v>
      </c>
      <c r="G31" s="31" t="s">
        <v>64</v>
      </c>
      <c r="H31" s="126"/>
      <c r="I31" s="54">
        <v>549208.84</v>
      </c>
      <c r="J31" s="54">
        <v>567654.41927000007</v>
      </c>
      <c r="K31" s="54">
        <v>18445.579270000104</v>
      </c>
      <c r="L31" s="29" t="s">
        <v>172</v>
      </c>
      <c r="M31" s="54"/>
      <c r="N31" s="54">
        <v>231975.47765000004</v>
      </c>
      <c r="O31" s="98">
        <v>335678.94162</v>
      </c>
      <c r="P31" s="49"/>
      <c r="Q31" s="31" t="s">
        <v>88</v>
      </c>
      <c r="R31" s="31" t="s">
        <v>88</v>
      </c>
      <c r="S31" s="31" t="s">
        <v>88</v>
      </c>
      <c r="T31" s="31" t="s">
        <v>88</v>
      </c>
      <c r="U31" s="31" t="s">
        <v>88</v>
      </c>
      <c r="V31" s="31" t="s">
        <v>88</v>
      </c>
      <c r="W31" s="31" t="s">
        <v>88</v>
      </c>
      <c r="X31" s="31" t="s">
        <v>88</v>
      </c>
      <c r="Y31" s="31" t="s">
        <v>88</v>
      </c>
      <c r="Z31" s="31" t="s">
        <v>88</v>
      </c>
      <c r="AA31" s="28" t="e">
        <f>#REF!-I31</f>
        <v>#REF!</v>
      </c>
      <c r="AB31" s="82" t="s">
        <v>127</v>
      </c>
      <c r="AC31" s="45"/>
    </row>
    <row r="32" spans="1:29" s="92" customFormat="1" ht="51.75" customHeight="1" x14ac:dyDescent="0.25">
      <c r="A32" s="88"/>
      <c r="B32" s="117"/>
      <c r="C32" s="29" t="s">
        <v>161</v>
      </c>
      <c r="D32" s="77"/>
      <c r="E32" s="87"/>
      <c r="F32" s="87"/>
      <c r="G32" s="87"/>
      <c r="H32" s="126"/>
      <c r="I32" s="94">
        <v>87677.077999999601</v>
      </c>
      <c r="J32" s="94">
        <f t="shared" ref="J32" si="0">M32+O32+N32</f>
        <v>302719.27019999997</v>
      </c>
      <c r="K32" s="94">
        <f t="shared" ref="K32" si="1">J32-I32</f>
        <v>215042.19220000037</v>
      </c>
      <c r="L32" s="97" t="s">
        <v>177</v>
      </c>
      <c r="M32" s="95">
        <v>302719.27019999997</v>
      </c>
      <c r="N32" s="78"/>
      <c r="O32" s="78"/>
      <c r="P32" s="78"/>
      <c r="Q32" s="78"/>
      <c r="R32" s="78"/>
      <c r="S32" s="78"/>
      <c r="T32" s="78"/>
      <c r="U32" s="78"/>
      <c r="V32" s="78"/>
      <c r="W32" s="78"/>
      <c r="X32" s="78"/>
      <c r="Y32" s="78"/>
      <c r="Z32" s="78"/>
      <c r="AA32" s="60"/>
      <c r="AB32" s="90"/>
      <c r="AC32" s="10"/>
    </row>
    <row r="33" spans="1:29" s="92" customFormat="1" ht="51.75" customHeight="1" x14ac:dyDescent="0.25">
      <c r="A33" s="88"/>
      <c r="B33" s="117"/>
      <c r="C33" s="29" t="s">
        <v>166</v>
      </c>
      <c r="D33" s="77"/>
      <c r="E33" s="87"/>
      <c r="F33" s="87"/>
      <c r="G33" s="87"/>
      <c r="H33" s="126"/>
      <c r="I33" s="94"/>
      <c r="J33" s="94">
        <v>4100</v>
      </c>
      <c r="K33" s="94">
        <v>4100</v>
      </c>
      <c r="L33" s="97"/>
      <c r="M33" s="95">
        <v>4100</v>
      </c>
      <c r="N33" s="78"/>
      <c r="O33" s="78"/>
      <c r="P33" s="78"/>
      <c r="Q33" s="78"/>
      <c r="R33" s="78"/>
      <c r="S33" s="78"/>
      <c r="T33" s="78"/>
      <c r="U33" s="78"/>
      <c r="V33" s="78"/>
      <c r="W33" s="78"/>
      <c r="X33" s="78"/>
      <c r="Y33" s="78"/>
      <c r="Z33" s="78"/>
      <c r="AA33" s="60"/>
      <c r="AB33" s="90"/>
      <c r="AC33" s="10"/>
    </row>
    <row r="34" spans="1:29" ht="50.25" customHeight="1" x14ac:dyDescent="0.25">
      <c r="A34" s="43"/>
      <c r="B34" s="118"/>
      <c r="C34" s="33" t="s">
        <v>121</v>
      </c>
      <c r="D34" s="15"/>
      <c r="E34" s="14"/>
      <c r="F34" s="55"/>
      <c r="G34" s="79"/>
      <c r="H34" s="127"/>
      <c r="I34" s="80">
        <f>SUM(I15:I32)</f>
        <v>4287208.0000039004</v>
      </c>
      <c r="J34" s="81">
        <f>SUM(J15:J33)</f>
        <v>5695739.7813300034</v>
      </c>
      <c r="K34" s="81">
        <f>SUM(K15:K33)</f>
        <v>1408531.7813261037</v>
      </c>
      <c r="L34" s="62"/>
      <c r="M34" s="80">
        <f>SUM(M15:M33)</f>
        <v>1716641.8306799999</v>
      </c>
      <c r="N34" s="80">
        <f t="shared" ref="N34:O34" si="2">SUM(N15:N33)</f>
        <v>2479097.9506357168</v>
      </c>
      <c r="O34" s="80">
        <f t="shared" si="2"/>
        <v>1500000.000014286</v>
      </c>
      <c r="P34" s="80"/>
      <c r="Q34" s="85" t="s">
        <v>88</v>
      </c>
      <c r="R34" s="85" t="s">
        <v>88</v>
      </c>
      <c r="S34" s="85" t="s">
        <v>88</v>
      </c>
      <c r="T34" s="85" t="s">
        <v>88</v>
      </c>
      <c r="U34" s="85" t="s">
        <v>88</v>
      </c>
      <c r="V34" s="85" t="s">
        <v>88</v>
      </c>
      <c r="W34" s="85" t="s">
        <v>88</v>
      </c>
      <c r="X34" s="85" t="s">
        <v>88</v>
      </c>
      <c r="Y34" s="85" t="s">
        <v>88</v>
      </c>
      <c r="Z34" s="85" t="s">
        <v>88</v>
      </c>
      <c r="AA34" s="61" t="e">
        <f>#REF!+#REF!+#REF!</f>
        <v>#REF!</v>
      </c>
      <c r="AB34" s="15"/>
      <c r="AC34" s="10"/>
    </row>
    <row r="35" spans="1:29" ht="65.25" customHeight="1" x14ac:dyDescent="0.25">
      <c r="A35" s="42"/>
      <c r="B35" s="122" t="s">
        <v>141</v>
      </c>
      <c r="C35" s="122"/>
      <c r="D35" s="122"/>
      <c r="E35" s="122"/>
      <c r="F35" s="122"/>
      <c r="G35" s="122"/>
      <c r="H35" s="63"/>
      <c r="I35" s="64"/>
      <c r="J35" s="64"/>
      <c r="K35" s="64"/>
      <c r="L35" s="64"/>
      <c r="M35" s="64"/>
      <c r="N35" s="64"/>
      <c r="O35" s="64"/>
      <c r="P35" s="64"/>
      <c r="Q35" s="64"/>
      <c r="R35" s="64"/>
      <c r="S35" s="64"/>
      <c r="T35" s="64"/>
      <c r="U35" s="65"/>
      <c r="V35" s="65"/>
      <c r="W35" s="65"/>
      <c r="X35" s="65"/>
      <c r="Y35" s="64"/>
      <c r="Z35" s="64"/>
      <c r="AA35" s="64"/>
      <c r="AB35" s="63"/>
      <c r="AC35" s="10"/>
    </row>
    <row r="36" spans="1:29" ht="65.25" customHeight="1" x14ac:dyDescent="0.25">
      <c r="A36" s="52"/>
      <c r="B36" s="66"/>
      <c r="C36" s="66"/>
      <c r="D36" s="66"/>
      <c r="E36" s="66"/>
      <c r="F36" s="66"/>
      <c r="G36" s="66"/>
      <c r="H36" s="63"/>
      <c r="I36" s="64"/>
      <c r="J36" s="64"/>
      <c r="K36" s="64"/>
      <c r="L36" s="64"/>
      <c r="M36" s="64"/>
      <c r="N36" s="64"/>
      <c r="O36" s="64"/>
      <c r="P36" s="64"/>
      <c r="Q36" s="64"/>
      <c r="R36" s="64"/>
      <c r="S36" s="64"/>
      <c r="T36" s="64"/>
      <c r="U36" s="65"/>
      <c r="V36" s="65"/>
      <c r="W36" s="65"/>
      <c r="X36" s="65"/>
      <c r="Y36" s="64"/>
      <c r="Z36" s="64"/>
      <c r="AA36" s="64"/>
      <c r="AB36" s="63"/>
      <c r="AC36" s="10"/>
    </row>
    <row r="37" spans="1:29" ht="33.75" customHeight="1" x14ac:dyDescent="0.25">
      <c r="A37" s="52"/>
      <c r="B37" s="66"/>
      <c r="C37" s="66"/>
      <c r="D37" s="66"/>
      <c r="E37" s="66"/>
      <c r="F37" s="66"/>
      <c r="G37" s="66"/>
      <c r="H37" s="63"/>
      <c r="I37" s="64"/>
      <c r="J37" s="64"/>
      <c r="K37" s="64"/>
      <c r="L37" s="64"/>
      <c r="M37" s="64"/>
      <c r="N37" s="64"/>
      <c r="O37" s="64"/>
      <c r="P37" s="64"/>
      <c r="Q37" s="64"/>
      <c r="R37" s="64"/>
      <c r="S37" s="64"/>
      <c r="T37" s="64"/>
      <c r="U37" s="65"/>
      <c r="V37" s="65"/>
      <c r="W37" s="65"/>
      <c r="X37" s="65"/>
      <c r="Y37" s="64"/>
      <c r="Z37" s="64"/>
      <c r="AA37" s="64"/>
      <c r="AB37" s="63"/>
      <c r="AC37" s="10"/>
    </row>
    <row r="38" spans="1:29" ht="65.25" customHeight="1" x14ac:dyDescent="0.25">
      <c r="A38" s="52"/>
      <c r="B38" s="66"/>
      <c r="C38" s="119" t="s">
        <v>158</v>
      </c>
      <c r="D38" s="119"/>
      <c r="E38" s="119"/>
      <c r="F38" s="119"/>
      <c r="G38" s="119"/>
      <c r="H38" s="63"/>
      <c r="I38" s="64"/>
      <c r="J38" s="64"/>
      <c r="K38" s="64"/>
      <c r="L38" s="64"/>
      <c r="M38" s="64"/>
      <c r="N38" s="64"/>
      <c r="O38" s="64"/>
      <c r="P38" s="64"/>
      <c r="Q38" s="64"/>
      <c r="R38" s="64"/>
      <c r="S38" s="64"/>
      <c r="T38" s="64"/>
      <c r="U38" s="65"/>
      <c r="V38" s="65"/>
      <c r="W38" s="65"/>
      <c r="X38" s="65"/>
      <c r="Y38" s="64"/>
      <c r="Z38" s="64"/>
      <c r="AA38" s="64"/>
      <c r="AB38" s="63"/>
      <c r="AC38" s="10"/>
    </row>
    <row r="39" spans="1:29" s="6" customFormat="1" ht="35.25" customHeight="1" x14ac:dyDescent="0.25">
      <c r="A39" s="5"/>
      <c r="B39" s="67"/>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0"/>
    </row>
    <row r="40" spans="1:29" ht="35.25" hidden="1" customHeight="1" x14ac:dyDescent="0.25">
      <c r="A40" s="40"/>
      <c r="B40" s="68"/>
      <c r="C40" s="68"/>
      <c r="D40" s="68"/>
      <c r="E40" s="69"/>
      <c r="F40" s="69"/>
      <c r="G40" s="68"/>
      <c r="H40" s="68"/>
      <c r="I40" s="68"/>
      <c r="J40" s="68"/>
      <c r="K40" s="68"/>
      <c r="L40" s="68"/>
      <c r="M40" s="70">
        <f>M34-M44</f>
        <v>251195.40182000003</v>
      </c>
      <c r="N40" s="68"/>
      <c r="O40" s="68"/>
      <c r="P40" s="68"/>
      <c r="Q40" s="68"/>
      <c r="R40" s="68"/>
      <c r="S40" s="68"/>
      <c r="T40" s="68"/>
      <c r="U40" s="69"/>
      <c r="V40" s="69"/>
      <c r="W40" s="69"/>
      <c r="X40" s="69"/>
      <c r="Y40" s="68"/>
      <c r="Z40" s="68"/>
      <c r="AA40" s="68"/>
      <c r="AB40" s="68"/>
      <c r="AC40" s="10"/>
    </row>
    <row r="41" spans="1:29" ht="35.25" hidden="1" customHeight="1" x14ac:dyDescent="0.25">
      <c r="A41" s="40"/>
      <c r="B41" s="68"/>
      <c r="C41" s="68"/>
      <c r="D41" s="68"/>
      <c r="E41" s="69"/>
      <c r="F41" s="69"/>
      <c r="G41" s="68"/>
      <c r="H41" s="68"/>
      <c r="I41" s="70" t="e">
        <f>#REF!+#REF!+#REF!</f>
        <v>#REF!</v>
      </c>
      <c r="J41" s="70"/>
      <c r="K41" s="70"/>
      <c r="L41" s="70"/>
      <c r="M41" s="70" t="e">
        <f>#REF!+#REF!+#REF!</f>
        <v>#REF!</v>
      </c>
      <c r="N41" s="70" t="e">
        <f>#REF!+#REF!+#REF!</f>
        <v>#REF!</v>
      </c>
      <c r="O41" s="70" t="e">
        <f>#REF!+#REF!+#REF!</f>
        <v>#REF!</v>
      </c>
      <c r="P41" s="70"/>
      <c r="Q41" s="70"/>
      <c r="R41" s="70"/>
      <c r="S41" s="70"/>
      <c r="T41" s="70"/>
      <c r="U41" s="71"/>
      <c r="V41" s="71"/>
      <c r="W41" s="71"/>
      <c r="X41" s="71"/>
      <c r="Y41" s="70"/>
      <c r="Z41" s="70"/>
      <c r="AA41" s="70" t="e">
        <f>#REF!+#REF!+#REF!</f>
        <v>#REF!</v>
      </c>
      <c r="AB41" s="68"/>
    </row>
    <row r="42" spans="1:29" hidden="1" x14ac:dyDescent="0.25">
      <c r="B42" s="69"/>
      <c r="C42" s="69"/>
      <c r="D42" s="69"/>
      <c r="E42" s="69"/>
      <c r="F42" s="69"/>
      <c r="G42" s="69"/>
      <c r="H42" s="69"/>
      <c r="I42" s="69"/>
      <c r="J42" s="69"/>
      <c r="K42" s="69"/>
      <c r="L42" s="69"/>
      <c r="M42" s="69"/>
      <c r="N42" s="70"/>
      <c r="O42" s="69"/>
      <c r="P42" s="69"/>
      <c r="Q42" s="69"/>
      <c r="R42" s="69"/>
      <c r="S42" s="69"/>
      <c r="T42" s="69"/>
      <c r="U42" s="69"/>
      <c r="V42" s="69"/>
      <c r="W42" s="69"/>
      <c r="X42" s="69"/>
      <c r="Y42" s="69"/>
      <c r="Z42" s="69"/>
      <c r="AA42" s="71" t="e">
        <f>AA41-88000</f>
        <v>#REF!</v>
      </c>
      <c r="AB42" s="69"/>
    </row>
    <row r="43" spans="1:29" s="11" customFormat="1" ht="82.5" hidden="1" customHeight="1" x14ac:dyDescent="0.25">
      <c r="A43" s="41"/>
      <c r="B43" s="72"/>
      <c r="C43" s="73"/>
      <c r="D43" s="73"/>
      <c r="E43" s="72"/>
      <c r="F43" s="72"/>
      <c r="G43" s="73"/>
      <c r="H43" s="73"/>
      <c r="I43" s="74"/>
      <c r="J43" s="74"/>
      <c r="K43" s="74"/>
      <c r="L43" s="74"/>
      <c r="M43" s="75">
        <f>M44+M45+M46</f>
        <v>2471753.2110700002</v>
      </c>
      <c r="N43" s="74">
        <f>M34-M43</f>
        <v>-755111.3803900003</v>
      </c>
      <c r="O43" s="73"/>
      <c r="P43" s="73"/>
      <c r="Q43" s="73"/>
      <c r="R43" s="73"/>
      <c r="S43" s="73"/>
      <c r="T43" s="73"/>
      <c r="U43" s="72"/>
      <c r="V43" s="72"/>
      <c r="W43" s="72"/>
      <c r="X43" s="72"/>
      <c r="Y43" s="73"/>
      <c r="Z43" s="73"/>
      <c r="AA43" s="73"/>
      <c r="AB43" s="72"/>
    </row>
    <row r="44" spans="1:29" hidden="1" x14ac:dyDescent="0.25">
      <c r="B44" s="69"/>
      <c r="C44" s="69"/>
      <c r="D44" s="69"/>
      <c r="E44" s="69"/>
      <c r="F44" s="69"/>
      <c r="G44" s="69"/>
      <c r="H44" s="69"/>
      <c r="I44" s="69"/>
      <c r="J44" s="69"/>
      <c r="K44" s="69"/>
      <c r="L44" s="69" t="s">
        <v>89</v>
      </c>
      <c r="M44" s="69">
        <f>O44+P44</f>
        <v>1465446.4288599999</v>
      </c>
      <c r="N44" s="69"/>
      <c r="O44" s="76">
        <v>1433547.4</v>
      </c>
      <c r="P44" s="76">
        <v>31899.028859999999</v>
      </c>
      <c r="Q44" s="69"/>
      <c r="R44" s="69"/>
      <c r="S44" s="69"/>
      <c r="T44" s="69"/>
      <c r="U44" s="69"/>
      <c r="V44" s="69"/>
      <c r="W44" s="69"/>
      <c r="X44" s="69"/>
      <c r="Y44" s="69"/>
      <c r="Z44" s="69"/>
      <c r="AA44" s="69"/>
      <c r="AB44" s="69"/>
    </row>
    <row r="45" spans="1:29" hidden="1" x14ac:dyDescent="0.25">
      <c r="B45" s="69"/>
      <c r="C45" s="69"/>
      <c r="D45" s="69"/>
      <c r="E45" s="69"/>
      <c r="F45" s="69"/>
      <c r="G45" s="69"/>
      <c r="H45" s="69"/>
      <c r="I45" s="69"/>
      <c r="J45" s="69"/>
      <c r="K45" s="69"/>
      <c r="L45" s="69" t="s">
        <v>90</v>
      </c>
      <c r="M45" s="69">
        <v>711670.92020000005</v>
      </c>
      <c r="N45" s="69"/>
      <c r="O45" s="69"/>
      <c r="P45" s="69"/>
      <c r="Q45" s="69"/>
      <c r="R45" s="69"/>
      <c r="S45" s="69"/>
      <c r="T45" s="69"/>
      <c r="U45" s="69"/>
      <c r="V45" s="69"/>
      <c r="W45" s="69"/>
      <c r="X45" s="69"/>
      <c r="Y45" s="69"/>
      <c r="Z45" s="69"/>
      <c r="AA45" s="69"/>
      <c r="AB45" s="69"/>
    </row>
    <row r="46" spans="1:29" hidden="1" x14ac:dyDescent="0.25">
      <c r="B46" s="69"/>
      <c r="C46" s="69"/>
      <c r="D46" s="69"/>
      <c r="E46" s="69"/>
      <c r="F46" s="69"/>
      <c r="G46" s="69"/>
      <c r="H46" s="69"/>
      <c r="I46" s="69"/>
      <c r="J46" s="69"/>
      <c r="K46" s="69"/>
      <c r="L46" s="69" t="s">
        <v>91</v>
      </c>
      <c r="M46" s="69">
        <f>R46</f>
        <v>294635.86201000004</v>
      </c>
      <c r="N46" s="69"/>
      <c r="O46" s="69">
        <v>2481661.2759799999</v>
      </c>
      <c r="P46" s="69">
        <v>3070933</v>
      </c>
      <c r="Q46" s="69">
        <f>P46-O46</f>
        <v>589271.72402000008</v>
      </c>
      <c r="R46" s="69">
        <f>Q46/2</f>
        <v>294635.86201000004</v>
      </c>
      <c r="S46" s="69"/>
      <c r="T46" s="69"/>
      <c r="U46" s="69"/>
      <c r="V46" s="69"/>
      <c r="W46" s="69"/>
      <c r="X46" s="69"/>
      <c r="Y46" s="69"/>
      <c r="Z46" s="69"/>
      <c r="AA46" s="69"/>
      <c r="AB46" s="69"/>
    </row>
    <row r="47" spans="1:29" hidden="1" x14ac:dyDescent="0.25">
      <c r="B47" s="69"/>
      <c r="C47" s="69"/>
      <c r="D47" s="69"/>
      <c r="E47" s="69"/>
      <c r="F47" s="69"/>
      <c r="G47" s="69"/>
      <c r="H47" s="69"/>
      <c r="I47" s="69"/>
      <c r="J47" s="69"/>
      <c r="K47" s="69"/>
      <c r="L47" s="69"/>
      <c r="M47" s="71">
        <f>M34-M44</f>
        <v>251195.40182000003</v>
      </c>
      <c r="N47" s="69"/>
      <c r="O47" s="69"/>
      <c r="P47" s="69"/>
      <c r="Q47" s="69"/>
      <c r="R47" s="69"/>
      <c r="S47" s="69"/>
      <c r="T47" s="69"/>
      <c r="U47" s="69"/>
      <c r="V47" s="69"/>
      <c r="W47" s="69"/>
      <c r="X47" s="69"/>
      <c r="Y47" s="69"/>
      <c r="Z47" s="69"/>
      <c r="AA47" s="69"/>
      <c r="AB47" s="69"/>
    </row>
    <row r="48" spans="1:29" hidden="1" x14ac:dyDescent="0.25">
      <c r="B48" s="69"/>
      <c r="C48" s="69"/>
      <c r="D48" s="69"/>
      <c r="E48" s="69"/>
      <c r="F48" s="69"/>
      <c r="G48" s="69"/>
      <c r="H48" s="69"/>
      <c r="I48" s="69"/>
      <c r="J48" s="69"/>
      <c r="K48" s="69"/>
      <c r="L48" s="69"/>
      <c r="M48" s="71">
        <f>M47-M46</f>
        <v>-43440.460190000013</v>
      </c>
      <c r="N48" s="69"/>
      <c r="O48" s="69"/>
      <c r="P48" s="69"/>
      <c r="Q48" s="69"/>
      <c r="R48" s="69"/>
      <c r="S48" s="69"/>
      <c r="T48" s="69"/>
      <c r="U48" s="69"/>
      <c r="V48" s="69"/>
      <c r="W48" s="69"/>
      <c r="X48" s="69"/>
      <c r="Y48" s="69"/>
      <c r="Z48" s="69"/>
      <c r="AA48" s="69"/>
      <c r="AB48" s="69"/>
    </row>
    <row r="49" spans="2:28" hidden="1" x14ac:dyDescent="0.25">
      <c r="B49" s="69"/>
      <c r="C49" s="69"/>
      <c r="D49" s="69"/>
      <c r="E49" s="69"/>
      <c r="F49" s="69"/>
      <c r="G49" s="69"/>
      <c r="H49" s="69"/>
      <c r="I49" s="69"/>
      <c r="J49" s="69"/>
      <c r="K49" s="69"/>
      <c r="L49" s="69"/>
      <c r="M49" s="71"/>
      <c r="N49" s="69"/>
      <c r="O49" s="69"/>
      <c r="P49" s="69"/>
      <c r="Q49" s="69"/>
      <c r="R49" s="69"/>
      <c r="S49" s="69"/>
      <c r="T49" s="69"/>
      <c r="U49" s="69"/>
      <c r="V49" s="69"/>
      <c r="W49" s="69"/>
      <c r="X49" s="69"/>
      <c r="Y49" s="69"/>
      <c r="Z49" s="69"/>
      <c r="AA49" s="69"/>
      <c r="AB49" s="69"/>
    </row>
    <row r="50" spans="2:28" hidden="1" x14ac:dyDescent="0.25">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row>
    <row r="51" spans="2:28" x14ac:dyDescent="0.25">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row>
  </sheetData>
  <mergeCells count="41">
    <mergeCell ref="C38:G38"/>
    <mergeCell ref="I11:L11"/>
    <mergeCell ref="Y11:Y13"/>
    <mergeCell ref="Z11:Z13"/>
    <mergeCell ref="Q11:X11"/>
    <mergeCell ref="Q12:R12"/>
    <mergeCell ref="S12:T12"/>
    <mergeCell ref="U12:V12"/>
    <mergeCell ref="W12:X12"/>
    <mergeCell ref="B35:G35"/>
    <mergeCell ref="B11:G11"/>
    <mergeCell ref="G12:G13"/>
    <mergeCell ref="H15:H34"/>
    <mergeCell ref="M39:AB39"/>
    <mergeCell ref="C39:L39"/>
    <mergeCell ref="A5:AB5"/>
    <mergeCell ref="A6:AB6"/>
    <mergeCell ref="A7:AB7"/>
    <mergeCell ref="A8:AB8"/>
    <mergeCell ref="A9:AB9"/>
    <mergeCell ref="A10:AB10"/>
    <mergeCell ref="A11:A13"/>
    <mergeCell ref="AA11:AA13"/>
    <mergeCell ref="AB11:AB13"/>
    <mergeCell ref="B15:B23"/>
    <mergeCell ref="I12:I13"/>
    <mergeCell ref="J12:J13"/>
    <mergeCell ref="K12:K13"/>
    <mergeCell ref="B24:B34"/>
    <mergeCell ref="A1:N1"/>
    <mergeCell ref="L12:L13"/>
    <mergeCell ref="B12:B13"/>
    <mergeCell ref="C12:C13"/>
    <mergeCell ref="D12:D13"/>
    <mergeCell ref="E12:F12"/>
    <mergeCell ref="M11:P11"/>
    <mergeCell ref="M12:M13"/>
    <mergeCell ref="N12:N13"/>
    <mergeCell ref="O12:O13"/>
    <mergeCell ref="P12:P13"/>
    <mergeCell ref="H11:H13"/>
  </mergeCells>
  <pageMargins left="0.19685039370078741" right="0.23622047244094491" top="0.53" bottom="0.46" header="0.53" footer="0.31496062992125984"/>
  <pageSetup paperSize="9" scale="31" fitToHeight="0" orientation="landscape" r:id="rId1"/>
  <rowBreaks count="1" manualBreakCount="1">
    <brk id="24"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Q42"/>
  <sheetViews>
    <sheetView view="pageBreakPreview" zoomScale="70" zoomScaleNormal="75" zoomScaleSheetLayoutView="70" workbookViewId="0">
      <pane ySplit="15" topLeftCell="A16" activePane="bottomLeft" state="frozen"/>
      <selection pane="bottomLeft" activeCell="P21" sqref="P21"/>
    </sheetView>
  </sheetViews>
  <sheetFormatPr defaultRowHeight="15.75" x14ac:dyDescent="0.25"/>
  <cols>
    <col min="1" max="1" width="6.85546875" style="2" customWidth="1"/>
    <col min="2" max="2" width="56.5703125" style="2" customWidth="1"/>
    <col min="3" max="3" width="18" style="2" customWidth="1"/>
    <col min="4" max="4" width="14.5703125" style="2" customWidth="1"/>
    <col min="5" max="5" width="15.140625" style="2" customWidth="1"/>
    <col min="6" max="6" width="13.28515625" style="2" customWidth="1"/>
    <col min="7" max="7" width="16.42578125" style="2" customWidth="1"/>
    <col min="8" max="8" width="14" style="2" customWidth="1"/>
    <col min="9" max="9" width="16.85546875" style="2" customWidth="1"/>
    <col min="10" max="10" width="16" style="2" customWidth="1"/>
    <col min="11" max="11" width="13.5703125" style="2" customWidth="1"/>
    <col min="12" max="12" width="19.28515625" style="2" customWidth="1"/>
    <col min="13" max="13" width="14.140625" style="2" customWidth="1"/>
    <col min="14" max="14" width="13.5703125" style="2" customWidth="1"/>
    <col min="15" max="15" width="14.5703125" style="2" customWidth="1"/>
    <col min="16" max="16" width="72" style="2" customWidth="1"/>
    <col min="17" max="17" width="13.42578125" style="2" customWidth="1"/>
    <col min="18" max="16384" width="9.140625" style="2"/>
  </cols>
  <sheetData>
    <row r="1" spans="1:17" ht="29.25" customHeight="1" x14ac:dyDescent="0.25">
      <c r="A1" s="99" t="s">
        <v>51</v>
      </c>
      <c r="B1" s="99"/>
      <c r="C1" s="99"/>
      <c r="D1" s="99"/>
      <c r="E1" s="99"/>
      <c r="F1" s="99"/>
      <c r="G1" s="99"/>
      <c r="H1" s="99"/>
      <c r="I1" s="99"/>
      <c r="J1" s="99"/>
      <c r="K1" s="99"/>
      <c r="L1" s="99"/>
      <c r="M1" s="99"/>
      <c r="N1" s="18"/>
      <c r="O1" s="18"/>
      <c r="P1" s="18"/>
    </row>
    <row r="5" spans="1:17" s="19" customFormat="1" x14ac:dyDescent="0.25">
      <c r="A5" s="111" t="s">
        <v>0</v>
      </c>
      <c r="B5" s="111"/>
      <c r="C5" s="111"/>
      <c r="D5" s="111"/>
      <c r="E5" s="111"/>
      <c r="F5" s="111"/>
      <c r="G5" s="111"/>
      <c r="H5" s="111"/>
      <c r="I5" s="111"/>
      <c r="J5" s="111"/>
      <c r="K5" s="111"/>
      <c r="L5" s="111"/>
      <c r="M5" s="111"/>
      <c r="N5" s="111"/>
      <c r="O5" s="111"/>
      <c r="P5" s="111"/>
    </row>
    <row r="6" spans="1:17" s="19" customFormat="1" x14ac:dyDescent="0.25">
      <c r="A6" s="111" t="s">
        <v>1</v>
      </c>
      <c r="B6" s="111"/>
      <c r="C6" s="111"/>
      <c r="D6" s="111"/>
      <c r="E6" s="111"/>
      <c r="F6" s="111"/>
      <c r="G6" s="111"/>
      <c r="H6" s="111"/>
      <c r="I6" s="111"/>
      <c r="J6" s="111"/>
      <c r="K6" s="111"/>
      <c r="L6" s="111"/>
      <c r="M6" s="111"/>
      <c r="N6" s="111"/>
      <c r="O6" s="111"/>
      <c r="P6" s="111"/>
    </row>
    <row r="7" spans="1:17" s="19" customFormat="1" x14ac:dyDescent="0.25">
      <c r="A7" s="111" t="s">
        <v>2</v>
      </c>
      <c r="B7" s="111"/>
      <c r="C7" s="111"/>
      <c r="D7" s="111"/>
      <c r="E7" s="111"/>
      <c r="F7" s="111"/>
      <c r="G7" s="111"/>
      <c r="H7" s="111"/>
      <c r="I7" s="111"/>
      <c r="J7" s="111"/>
      <c r="K7" s="111"/>
      <c r="L7" s="111"/>
      <c r="M7" s="111"/>
      <c r="N7" s="111"/>
      <c r="O7" s="111"/>
      <c r="P7" s="111"/>
    </row>
    <row r="8" spans="1:17" s="19" customFormat="1" x14ac:dyDescent="0.25">
      <c r="A8" s="111" t="s">
        <v>3</v>
      </c>
      <c r="B8" s="111"/>
      <c r="C8" s="111"/>
      <c r="D8" s="111"/>
      <c r="E8" s="111"/>
      <c r="F8" s="111"/>
      <c r="G8" s="111"/>
      <c r="H8" s="111"/>
      <c r="I8" s="111"/>
      <c r="J8" s="111"/>
      <c r="K8" s="111"/>
      <c r="L8" s="111"/>
      <c r="M8" s="111"/>
      <c r="N8" s="111"/>
      <c r="O8" s="111"/>
      <c r="P8" s="111"/>
    </row>
    <row r="9" spans="1:17" s="19" customFormat="1" x14ac:dyDescent="0.25">
      <c r="A9" s="111" t="s">
        <v>4</v>
      </c>
      <c r="B9" s="111"/>
      <c r="C9" s="111"/>
      <c r="D9" s="111"/>
      <c r="E9" s="111"/>
      <c r="F9" s="111"/>
      <c r="G9" s="111"/>
      <c r="H9" s="111"/>
      <c r="I9" s="111"/>
      <c r="J9" s="111"/>
      <c r="K9" s="111"/>
      <c r="L9" s="111"/>
      <c r="M9" s="111"/>
      <c r="N9" s="111"/>
      <c r="O9" s="111"/>
      <c r="P9" s="111"/>
    </row>
    <row r="10" spans="1:17" s="19" customFormat="1" x14ac:dyDescent="0.25">
      <c r="A10" s="112" t="s">
        <v>69</v>
      </c>
      <c r="B10" s="112"/>
      <c r="C10" s="112"/>
      <c r="D10" s="112"/>
      <c r="E10" s="112"/>
      <c r="F10" s="112"/>
      <c r="G10" s="112"/>
      <c r="H10" s="112"/>
      <c r="I10" s="112"/>
      <c r="J10" s="112"/>
      <c r="K10" s="112"/>
      <c r="L10" s="112"/>
      <c r="M10" s="112"/>
      <c r="N10" s="112"/>
      <c r="O10" s="112"/>
      <c r="P10" s="112"/>
    </row>
    <row r="11" spans="1:17" s="21" customFormat="1" x14ac:dyDescent="0.25">
      <c r="A11" s="128"/>
      <c r="B11" s="128"/>
      <c r="C11" s="128"/>
      <c r="D11" s="128"/>
      <c r="E11" s="128"/>
      <c r="F11" s="128"/>
      <c r="G11" s="128"/>
      <c r="H11" s="128"/>
      <c r="I11" s="128"/>
      <c r="J11" s="128"/>
      <c r="K11" s="128"/>
      <c r="L11" s="128"/>
      <c r="M11" s="128"/>
      <c r="N11" s="128"/>
      <c r="O11" s="128"/>
      <c r="P11" s="128"/>
    </row>
    <row r="12" spans="1:17" s="21" customFormat="1" x14ac:dyDescent="0.25">
      <c r="M12" s="22"/>
      <c r="O12" s="22"/>
    </row>
    <row r="13" spans="1:17" ht="81.75" customHeight="1" x14ac:dyDescent="0.25">
      <c r="A13" s="113" t="s">
        <v>5</v>
      </c>
      <c r="B13" s="113" t="s">
        <v>6</v>
      </c>
      <c r="C13" s="113" t="s">
        <v>7</v>
      </c>
      <c r="D13" s="113" t="s">
        <v>8</v>
      </c>
      <c r="E13" s="113" t="s">
        <v>9</v>
      </c>
      <c r="F13" s="113" t="s">
        <v>19</v>
      </c>
      <c r="G13" s="102" t="s">
        <v>10</v>
      </c>
      <c r="H13" s="102"/>
      <c r="I13" s="113" t="s">
        <v>11</v>
      </c>
      <c r="J13" s="102" t="s">
        <v>20</v>
      </c>
      <c r="K13" s="102"/>
      <c r="L13" s="102"/>
      <c r="M13" s="102"/>
      <c r="N13" s="102"/>
      <c r="O13" s="113" t="s">
        <v>12</v>
      </c>
      <c r="P13" s="113" t="s">
        <v>13</v>
      </c>
    </row>
    <row r="14" spans="1:17" ht="38.25" customHeight="1" x14ac:dyDescent="0.25">
      <c r="A14" s="114"/>
      <c r="B14" s="114"/>
      <c r="C14" s="114"/>
      <c r="D14" s="114"/>
      <c r="E14" s="114"/>
      <c r="F14" s="114"/>
      <c r="G14" s="113" t="s">
        <v>14</v>
      </c>
      <c r="H14" s="113" t="s">
        <v>15</v>
      </c>
      <c r="I14" s="114"/>
      <c r="J14" s="113" t="s">
        <v>16</v>
      </c>
      <c r="K14" s="113" t="s">
        <v>17</v>
      </c>
      <c r="L14" s="102" t="s">
        <v>18</v>
      </c>
      <c r="M14" s="102"/>
      <c r="N14" s="102"/>
      <c r="O14" s="114"/>
      <c r="P14" s="114"/>
    </row>
    <row r="15" spans="1:17" ht="63" x14ac:dyDescent="0.25">
      <c r="A15" s="115"/>
      <c r="B15" s="115"/>
      <c r="C15" s="115"/>
      <c r="D15" s="115"/>
      <c r="E15" s="115"/>
      <c r="F15" s="115"/>
      <c r="G15" s="115"/>
      <c r="H15" s="115"/>
      <c r="I15" s="115"/>
      <c r="J15" s="115"/>
      <c r="K15" s="115"/>
      <c r="L15" s="25" t="s">
        <v>36</v>
      </c>
      <c r="M15" s="25" t="s">
        <v>38</v>
      </c>
      <c r="N15" s="25" t="s">
        <v>37</v>
      </c>
      <c r="O15" s="115"/>
      <c r="P15" s="115"/>
    </row>
    <row r="16" spans="1:17" ht="27" customHeight="1" x14ac:dyDescent="0.25">
      <c r="A16" s="23">
        <v>1</v>
      </c>
      <c r="B16" s="24" t="s">
        <v>22</v>
      </c>
      <c r="D16" s="23"/>
      <c r="E16" s="26">
        <f>SUM(E17:E21)</f>
        <v>3037386</v>
      </c>
      <c r="F16" s="133">
        <v>862147</v>
      </c>
      <c r="G16" s="134">
        <v>1279800</v>
      </c>
      <c r="H16" s="134">
        <v>1279551</v>
      </c>
      <c r="I16" s="23"/>
      <c r="J16" s="23"/>
      <c r="K16" s="26">
        <f>SUM(K17:K21)</f>
        <v>1136311.6842799999</v>
      </c>
      <c r="L16" s="26">
        <f>SUM(L17:L21)</f>
        <v>1044931.1880100003</v>
      </c>
      <c r="M16" s="26">
        <f>SUM(M17:M21)</f>
        <v>91380.496269999727</v>
      </c>
      <c r="N16" s="26">
        <f>SUM(N17:N21)</f>
        <v>0</v>
      </c>
      <c r="O16" s="26">
        <f>K16-E16</f>
        <v>-1901074.3157200001</v>
      </c>
      <c r="P16" s="23"/>
      <c r="Q16" s="10"/>
    </row>
    <row r="17" spans="1:17" ht="89.25" customHeight="1" x14ac:dyDescent="0.25">
      <c r="A17" s="25" t="s">
        <v>21</v>
      </c>
      <c r="B17" s="27" t="s">
        <v>52</v>
      </c>
      <c r="C17" s="106" t="s">
        <v>72</v>
      </c>
      <c r="D17" s="25" t="s">
        <v>47</v>
      </c>
      <c r="E17" s="36">
        <v>896659</v>
      </c>
      <c r="F17" s="133"/>
      <c r="G17" s="134"/>
      <c r="H17" s="134"/>
      <c r="I17" s="130" t="s">
        <v>45</v>
      </c>
      <c r="J17" s="25">
        <v>1</v>
      </c>
      <c r="K17" s="36">
        <v>2650</v>
      </c>
      <c r="L17" s="36">
        <v>2650</v>
      </c>
      <c r="M17" s="36"/>
      <c r="N17" s="36"/>
      <c r="O17" s="36">
        <f>K17-E17</f>
        <v>-894009</v>
      </c>
      <c r="P17" s="29" t="s">
        <v>73</v>
      </c>
      <c r="Q17" s="10"/>
    </row>
    <row r="18" spans="1:17" ht="48.75" customHeight="1" x14ac:dyDescent="0.25">
      <c r="A18" s="25" t="s">
        <v>39</v>
      </c>
      <c r="B18" s="27" t="s">
        <v>53</v>
      </c>
      <c r="C18" s="106"/>
      <c r="D18" s="25" t="s">
        <v>63</v>
      </c>
      <c r="E18" s="36">
        <v>610700</v>
      </c>
      <c r="F18" s="133"/>
      <c r="G18" s="134"/>
      <c r="H18" s="134"/>
      <c r="I18" s="131"/>
      <c r="J18" s="25"/>
      <c r="K18" s="36"/>
      <c r="L18" s="36"/>
      <c r="M18" s="28"/>
      <c r="N18" s="36"/>
      <c r="O18" s="36">
        <f>K18-E18</f>
        <v>-610700</v>
      </c>
      <c r="P18" s="29" t="s">
        <v>73</v>
      </c>
      <c r="Q18" s="10"/>
    </row>
    <row r="19" spans="1:17" ht="37.5" customHeight="1" x14ac:dyDescent="0.25">
      <c r="A19" s="25" t="s">
        <v>40</v>
      </c>
      <c r="B19" s="27" t="s">
        <v>44</v>
      </c>
      <c r="C19" s="106"/>
      <c r="D19" s="25" t="s">
        <v>47</v>
      </c>
      <c r="E19" s="36">
        <v>542027</v>
      </c>
      <c r="F19" s="133"/>
      <c r="G19" s="134"/>
      <c r="H19" s="134"/>
      <c r="I19" s="131"/>
      <c r="J19" s="25">
        <v>1</v>
      </c>
      <c r="K19" s="36">
        <v>460563.11028000002</v>
      </c>
      <c r="L19" s="36">
        <v>460563.11028000002</v>
      </c>
      <c r="M19" s="36"/>
      <c r="N19" s="36"/>
      <c r="O19" s="36">
        <f t="shared" ref="O19:O32" si="0">K19-E19</f>
        <v>-81463.889719999977</v>
      </c>
      <c r="P19" s="29" t="s">
        <v>73</v>
      </c>
      <c r="Q19" s="10"/>
    </row>
    <row r="20" spans="1:17" ht="96" customHeight="1" x14ac:dyDescent="0.25">
      <c r="A20" s="25" t="s">
        <v>41</v>
      </c>
      <c r="B20" s="27" t="s">
        <v>43</v>
      </c>
      <c r="C20" s="106"/>
      <c r="D20" s="25" t="s">
        <v>47</v>
      </c>
      <c r="E20" s="36">
        <v>988000</v>
      </c>
      <c r="F20" s="133"/>
      <c r="G20" s="134"/>
      <c r="H20" s="134"/>
      <c r="I20" s="131"/>
      <c r="J20" s="25">
        <v>1</v>
      </c>
      <c r="K20" s="36">
        <v>653888.36106999998</v>
      </c>
      <c r="L20" s="36">
        <v>581718.07773000025</v>
      </c>
      <c r="M20" s="36">
        <f>K20-L20</f>
        <v>72170.283339999733</v>
      </c>
      <c r="N20" s="36"/>
      <c r="O20" s="36">
        <f t="shared" si="0"/>
        <v>-334111.63893000002</v>
      </c>
      <c r="P20" s="29" t="s">
        <v>73</v>
      </c>
      <c r="Q20" s="10"/>
    </row>
    <row r="21" spans="1:17" ht="48.75" customHeight="1" x14ac:dyDescent="0.25">
      <c r="A21" s="25" t="s">
        <v>42</v>
      </c>
      <c r="B21" s="27" t="s">
        <v>54</v>
      </c>
      <c r="C21" s="106"/>
      <c r="D21" s="25" t="s">
        <v>49</v>
      </c>
      <c r="E21" s="36"/>
      <c r="F21" s="133"/>
      <c r="G21" s="134"/>
      <c r="H21" s="134"/>
      <c r="I21" s="132"/>
      <c r="J21" s="25">
        <v>1</v>
      </c>
      <c r="K21" s="36">
        <v>19210.212929999998</v>
      </c>
      <c r="L21" s="36"/>
      <c r="M21" s="36">
        <v>19210.212929999998</v>
      </c>
      <c r="N21" s="36"/>
      <c r="O21" s="36">
        <f t="shared" si="0"/>
        <v>19210.212929999998</v>
      </c>
      <c r="P21" s="29" t="s">
        <v>78</v>
      </c>
      <c r="Q21" s="10"/>
    </row>
    <row r="22" spans="1:17" ht="27" customHeight="1" x14ac:dyDescent="0.25">
      <c r="A22" s="23">
        <v>2</v>
      </c>
      <c r="B22" s="24" t="s">
        <v>23</v>
      </c>
      <c r="C22" s="106"/>
      <c r="D22" s="23"/>
      <c r="E22" s="26">
        <f>SUM(E23:E32)</f>
        <v>2241771</v>
      </c>
      <c r="F22" s="133"/>
      <c r="G22" s="134"/>
      <c r="H22" s="134"/>
      <c r="I22" s="23"/>
      <c r="J22" s="23"/>
      <c r="K22" s="26">
        <f>SUM(K23:K32)</f>
        <v>45315.726950000004</v>
      </c>
      <c r="L22" s="26">
        <f>SUM(L23:L32)</f>
        <v>0</v>
      </c>
      <c r="M22" s="26">
        <f>SUM(M23:M32)</f>
        <v>45315.726950000004</v>
      </c>
      <c r="N22" s="26">
        <f>SUM(N23:N30)</f>
        <v>0</v>
      </c>
      <c r="O22" s="26">
        <f>K22-E22</f>
        <v>-2196455.27305</v>
      </c>
      <c r="P22" s="14"/>
      <c r="Q22" s="10"/>
    </row>
    <row r="23" spans="1:17" ht="53.25" customHeight="1" x14ac:dyDescent="0.25">
      <c r="A23" s="25" t="s">
        <v>24</v>
      </c>
      <c r="B23" s="27" t="s">
        <v>70</v>
      </c>
      <c r="C23" s="106"/>
      <c r="D23" s="25" t="s">
        <v>64</v>
      </c>
      <c r="E23" s="36">
        <v>856245</v>
      </c>
      <c r="F23" s="133"/>
      <c r="G23" s="134"/>
      <c r="H23" s="134"/>
      <c r="I23" s="106" t="s">
        <v>45</v>
      </c>
      <c r="J23" s="25"/>
      <c r="K23" s="36"/>
      <c r="L23" s="36"/>
      <c r="M23" s="35"/>
      <c r="N23" s="30"/>
      <c r="O23" s="36">
        <f t="shared" si="0"/>
        <v>-856245</v>
      </c>
      <c r="P23" s="29"/>
      <c r="Q23" s="10"/>
    </row>
    <row r="24" spans="1:17" ht="45.75" customHeight="1" x14ac:dyDescent="0.25">
      <c r="A24" s="25" t="s">
        <v>25</v>
      </c>
      <c r="B24" s="27" t="s">
        <v>55</v>
      </c>
      <c r="C24" s="106"/>
      <c r="D24" s="25" t="s">
        <v>65</v>
      </c>
      <c r="E24" s="36">
        <v>821100</v>
      </c>
      <c r="F24" s="133"/>
      <c r="G24" s="134"/>
      <c r="H24" s="134"/>
      <c r="I24" s="106"/>
      <c r="J24" s="25"/>
      <c r="K24" s="36"/>
      <c r="L24" s="36"/>
      <c r="M24" s="35"/>
      <c r="N24" s="30"/>
      <c r="O24" s="36">
        <f t="shared" si="0"/>
        <v>-821100</v>
      </c>
      <c r="P24" s="29"/>
      <c r="Q24" s="10"/>
    </row>
    <row r="25" spans="1:17" ht="52.5" customHeight="1" x14ac:dyDescent="0.25">
      <c r="A25" s="25" t="s">
        <v>26</v>
      </c>
      <c r="B25" s="27" t="s">
        <v>71</v>
      </c>
      <c r="C25" s="106"/>
      <c r="D25" s="25" t="s">
        <v>48</v>
      </c>
      <c r="E25" s="36">
        <v>12326</v>
      </c>
      <c r="F25" s="133"/>
      <c r="G25" s="134"/>
      <c r="H25" s="134"/>
      <c r="I25" s="106"/>
      <c r="J25" s="25"/>
      <c r="K25" s="36"/>
      <c r="L25" s="36"/>
      <c r="M25" s="35"/>
      <c r="N25" s="30"/>
      <c r="O25" s="36">
        <f t="shared" si="0"/>
        <v>-12326</v>
      </c>
      <c r="P25" s="29" t="s">
        <v>73</v>
      </c>
      <c r="Q25" s="10"/>
    </row>
    <row r="26" spans="1:17" ht="51.75" customHeight="1" x14ac:dyDescent="0.25">
      <c r="A26" s="25" t="s">
        <v>27</v>
      </c>
      <c r="B26" s="29" t="s">
        <v>56</v>
      </c>
      <c r="C26" s="106"/>
      <c r="D26" s="25" t="s">
        <v>49</v>
      </c>
      <c r="E26" s="36"/>
      <c r="F26" s="133"/>
      <c r="G26" s="134"/>
      <c r="H26" s="134"/>
      <c r="I26" s="106"/>
      <c r="J26" s="25">
        <v>1</v>
      </c>
      <c r="K26" s="36">
        <v>728.72500000000002</v>
      </c>
      <c r="L26" s="36"/>
      <c r="M26" s="36">
        <v>728.72500000000002</v>
      </c>
      <c r="N26" s="30"/>
      <c r="O26" s="36">
        <f t="shared" si="0"/>
        <v>728.72500000000002</v>
      </c>
      <c r="P26" s="29" t="s">
        <v>77</v>
      </c>
      <c r="Q26" s="10"/>
    </row>
    <row r="27" spans="1:17" ht="51.75" customHeight="1" x14ac:dyDescent="0.25">
      <c r="A27" s="25" t="s">
        <v>28</v>
      </c>
      <c r="B27" s="29" t="s">
        <v>57</v>
      </c>
      <c r="C27" s="106"/>
      <c r="D27" s="25" t="s">
        <v>49</v>
      </c>
      <c r="E27" s="36"/>
      <c r="F27" s="133"/>
      <c r="G27" s="134"/>
      <c r="H27" s="134"/>
      <c r="I27" s="106"/>
      <c r="J27" s="25">
        <v>2</v>
      </c>
      <c r="K27" s="36">
        <v>23485.88679</v>
      </c>
      <c r="L27" s="36"/>
      <c r="M27" s="36">
        <v>23485.88679</v>
      </c>
      <c r="N27" s="30"/>
      <c r="O27" s="36">
        <f t="shared" si="0"/>
        <v>23485.88679</v>
      </c>
      <c r="P27" s="29" t="s">
        <v>77</v>
      </c>
      <c r="Q27" s="10"/>
    </row>
    <row r="28" spans="1:17" ht="51.75" customHeight="1" x14ac:dyDescent="0.25">
      <c r="A28" s="25" t="s">
        <v>29</v>
      </c>
      <c r="B28" s="29" t="s">
        <v>58</v>
      </c>
      <c r="C28" s="106"/>
      <c r="D28" s="25" t="s">
        <v>49</v>
      </c>
      <c r="E28" s="36"/>
      <c r="F28" s="133"/>
      <c r="G28" s="134"/>
      <c r="H28" s="134"/>
      <c r="I28" s="106"/>
      <c r="J28" s="25">
        <v>2</v>
      </c>
      <c r="K28" s="36">
        <v>10275.2541</v>
      </c>
      <c r="L28" s="36"/>
      <c r="M28" s="36">
        <v>10275.2541</v>
      </c>
      <c r="N28" s="30"/>
      <c r="O28" s="36">
        <f t="shared" si="0"/>
        <v>10275.2541</v>
      </c>
      <c r="P28" s="29" t="s">
        <v>77</v>
      </c>
      <c r="Q28" s="10"/>
    </row>
    <row r="29" spans="1:17" ht="51.75" customHeight="1" x14ac:dyDescent="0.25">
      <c r="A29" s="25" t="s">
        <v>30</v>
      </c>
      <c r="B29" s="29" t="s">
        <v>59</v>
      </c>
      <c r="C29" s="106"/>
      <c r="D29" s="25" t="s">
        <v>49</v>
      </c>
      <c r="E29" s="36"/>
      <c r="F29" s="133"/>
      <c r="G29" s="134"/>
      <c r="H29" s="134"/>
      <c r="I29" s="106"/>
      <c r="J29" s="25">
        <v>2</v>
      </c>
      <c r="K29" s="36">
        <v>5234.8610600000002</v>
      </c>
      <c r="L29" s="36"/>
      <c r="M29" s="35">
        <v>5234.8610600000002</v>
      </c>
      <c r="N29" s="30"/>
      <c r="O29" s="36">
        <f t="shared" si="0"/>
        <v>5234.8610600000002</v>
      </c>
      <c r="P29" s="29" t="s">
        <v>77</v>
      </c>
      <c r="Q29" s="10"/>
    </row>
    <row r="30" spans="1:17" ht="51.75" customHeight="1" x14ac:dyDescent="0.25">
      <c r="A30" s="25" t="s">
        <v>31</v>
      </c>
      <c r="B30" s="29" t="s">
        <v>60</v>
      </c>
      <c r="C30" s="106"/>
      <c r="D30" s="25" t="s">
        <v>48</v>
      </c>
      <c r="E30" s="36">
        <v>52100</v>
      </c>
      <c r="F30" s="133"/>
      <c r="G30" s="134"/>
      <c r="H30" s="134"/>
      <c r="I30" s="106"/>
      <c r="J30" s="25"/>
      <c r="K30" s="36"/>
      <c r="L30" s="36"/>
      <c r="M30" s="35"/>
      <c r="N30" s="30"/>
      <c r="O30" s="36">
        <f t="shared" si="0"/>
        <v>-52100</v>
      </c>
      <c r="P30" s="29" t="s">
        <v>74</v>
      </c>
      <c r="Q30" s="10"/>
    </row>
    <row r="31" spans="1:17" ht="66.75" customHeight="1" x14ac:dyDescent="0.25">
      <c r="A31" s="25" t="s">
        <v>32</v>
      </c>
      <c r="B31" s="29" t="s">
        <v>61</v>
      </c>
      <c r="C31" s="106"/>
      <c r="D31" s="31">
        <v>2013</v>
      </c>
      <c r="E31" s="36">
        <v>500000</v>
      </c>
      <c r="F31" s="133"/>
      <c r="G31" s="134"/>
      <c r="H31" s="134"/>
      <c r="I31" s="106"/>
      <c r="J31" s="25"/>
      <c r="K31" s="36"/>
      <c r="L31" s="36"/>
      <c r="M31" s="35"/>
      <c r="N31" s="30"/>
      <c r="O31" s="36">
        <f t="shared" si="0"/>
        <v>-500000</v>
      </c>
      <c r="P31" s="29"/>
      <c r="Q31" s="10"/>
    </row>
    <row r="32" spans="1:17" ht="115.5" customHeight="1" x14ac:dyDescent="0.25">
      <c r="A32" s="25" t="s">
        <v>33</v>
      </c>
      <c r="B32" s="29" t="s">
        <v>62</v>
      </c>
      <c r="C32" s="37"/>
      <c r="D32" s="31" t="s">
        <v>48</v>
      </c>
      <c r="E32" s="36"/>
      <c r="F32" s="38"/>
      <c r="G32" s="39"/>
      <c r="H32" s="39"/>
      <c r="I32" s="25" t="s">
        <v>45</v>
      </c>
      <c r="J32" s="25">
        <v>1</v>
      </c>
      <c r="K32" s="36">
        <v>5591</v>
      </c>
      <c r="L32" s="36"/>
      <c r="M32" s="35">
        <v>5591</v>
      </c>
      <c r="N32" s="30"/>
      <c r="O32" s="36">
        <f t="shared" si="0"/>
        <v>5591</v>
      </c>
      <c r="P32" s="29" t="s">
        <v>76</v>
      </c>
      <c r="Q32" s="10"/>
    </row>
    <row r="33" spans="1:17" s="19" customFormat="1" ht="33.75" customHeight="1" x14ac:dyDescent="0.25">
      <c r="A33" s="23">
        <v>3</v>
      </c>
      <c r="B33" s="24" t="s">
        <v>50</v>
      </c>
      <c r="C33" s="131"/>
      <c r="D33" s="25"/>
      <c r="E33" s="26">
        <f>E34</f>
        <v>0</v>
      </c>
      <c r="F33" s="135"/>
      <c r="G33" s="135"/>
      <c r="H33" s="135"/>
      <c r="I33" s="23"/>
      <c r="J33" s="23"/>
      <c r="K33" s="26">
        <f>K34</f>
        <v>842.62199999999996</v>
      </c>
      <c r="L33" s="26">
        <f>L34</f>
        <v>0</v>
      </c>
      <c r="M33" s="26">
        <f>M34</f>
        <v>842.62199999999996</v>
      </c>
      <c r="N33" s="26">
        <f>N34</f>
        <v>0</v>
      </c>
      <c r="O33" s="26">
        <f>K33-E33</f>
        <v>842.62199999999996</v>
      </c>
      <c r="P33" s="14"/>
      <c r="Q33" s="10"/>
    </row>
    <row r="34" spans="1:17" ht="38.25" customHeight="1" x14ac:dyDescent="0.25">
      <c r="A34" s="25" t="s">
        <v>34</v>
      </c>
      <c r="B34" s="30" t="s">
        <v>35</v>
      </c>
      <c r="C34" s="131"/>
      <c r="D34" s="25">
        <v>2015</v>
      </c>
      <c r="E34" s="36"/>
      <c r="F34" s="135"/>
      <c r="G34" s="135"/>
      <c r="H34" s="135"/>
      <c r="I34" s="32" t="s">
        <v>45</v>
      </c>
      <c r="J34" s="25"/>
      <c r="K34" s="36">
        <v>842.62199999999996</v>
      </c>
      <c r="L34" s="36"/>
      <c r="M34" s="35">
        <v>842.62199999999996</v>
      </c>
      <c r="N34" s="30"/>
      <c r="O34" s="36">
        <f t="shared" ref="O34" si="1">K34-E34</f>
        <v>842.62199999999996</v>
      </c>
      <c r="P34" s="29" t="s">
        <v>75</v>
      </c>
      <c r="Q34" s="10"/>
    </row>
    <row r="35" spans="1:17" ht="65.25" customHeight="1" x14ac:dyDescent="0.25">
      <c r="A35" s="23"/>
      <c r="B35" s="33" t="s">
        <v>46</v>
      </c>
      <c r="C35" s="132"/>
      <c r="D35" s="25"/>
      <c r="E35" s="34">
        <f>E16+E22+E33</f>
        <v>5279157</v>
      </c>
      <c r="F35" s="136"/>
      <c r="G35" s="136"/>
      <c r="H35" s="136"/>
      <c r="I35" s="23"/>
      <c r="J35" s="33"/>
      <c r="K35" s="34">
        <f>K16+K22+K33</f>
        <v>1182470.0332299999</v>
      </c>
      <c r="L35" s="34">
        <f>L16+L22+L33</f>
        <v>1044931.1880100003</v>
      </c>
      <c r="M35" s="34">
        <f>M16+M22+M33</f>
        <v>137538.84521999973</v>
      </c>
      <c r="N35" s="34">
        <f>N16+N22+N33</f>
        <v>0</v>
      </c>
      <c r="O35" s="34">
        <f>O16+O22+O33</f>
        <v>-4096686.9667700003</v>
      </c>
      <c r="P35" s="15"/>
      <c r="Q35" s="10"/>
    </row>
    <row r="36" spans="1:17" ht="65.25" customHeight="1" x14ac:dyDescent="0.25">
      <c r="A36" s="20"/>
      <c r="B36" s="12"/>
      <c r="C36" s="12"/>
      <c r="D36" s="20"/>
      <c r="E36" s="13"/>
      <c r="F36" s="13"/>
      <c r="G36" s="12"/>
      <c r="H36" s="12"/>
      <c r="I36" s="20"/>
      <c r="J36" s="12"/>
      <c r="K36" s="16"/>
      <c r="L36" s="13"/>
      <c r="M36" s="13"/>
      <c r="N36" s="13"/>
      <c r="O36" s="13"/>
      <c r="P36" s="12"/>
      <c r="Q36" s="10"/>
    </row>
    <row r="37" spans="1:17" s="6" customFormat="1" ht="35.25" customHeight="1" x14ac:dyDescent="0.25">
      <c r="A37" s="5"/>
      <c r="B37" s="129"/>
      <c r="C37" s="129"/>
      <c r="D37" s="129"/>
      <c r="E37" s="129"/>
      <c r="F37" s="129"/>
      <c r="G37" s="129"/>
      <c r="H37" s="129"/>
      <c r="I37" s="129"/>
      <c r="J37" s="129"/>
      <c r="K37" s="129"/>
      <c r="L37" s="129"/>
      <c r="M37" s="129"/>
      <c r="N37" s="129"/>
      <c r="O37" s="129"/>
      <c r="P37" s="129"/>
      <c r="Q37" s="10"/>
    </row>
    <row r="38" spans="1:17" ht="35.25" customHeight="1" x14ac:dyDescent="0.25">
      <c r="A38" s="17"/>
      <c r="B38" s="17"/>
      <c r="C38" s="17"/>
      <c r="D38" s="17"/>
      <c r="E38" s="17"/>
      <c r="F38" s="17"/>
      <c r="G38" s="17"/>
      <c r="H38" s="17"/>
      <c r="I38" s="17"/>
      <c r="J38" s="17"/>
      <c r="K38" s="17"/>
      <c r="L38" s="17"/>
      <c r="M38" s="17"/>
      <c r="N38" s="17"/>
      <c r="O38" s="17"/>
      <c r="P38" s="17"/>
      <c r="Q38" s="10"/>
    </row>
    <row r="39" spans="1:17" ht="35.25" hidden="1" customHeight="1" x14ac:dyDescent="0.25">
      <c r="A39" s="17"/>
      <c r="B39" s="17"/>
      <c r="C39" s="17"/>
      <c r="D39" s="17"/>
      <c r="E39" s="7">
        <f>E16+E22+E33</f>
        <v>5279157</v>
      </c>
      <c r="F39" s="17"/>
      <c r="G39" s="17"/>
      <c r="H39" s="17"/>
      <c r="I39" s="17"/>
      <c r="J39" s="17"/>
      <c r="K39" s="7">
        <f>K16+K22+K33</f>
        <v>1182470.0332299999</v>
      </c>
      <c r="L39" s="7">
        <f>L16+L22+L33</f>
        <v>1044931.1880100003</v>
      </c>
      <c r="M39" s="7">
        <f>M16+M22+M33</f>
        <v>137538.84521999973</v>
      </c>
      <c r="N39" s="7">
        <f>N16+N22+N33</f>
        <v>0</v>
      </c>
      <c r="O39" s="7">
        <f>O16+O22+O33</f>
        <v>-4096686.9667700003</v>
      </c>
      <c r="P39" s="17"/>
    </row>
    <row r="40" spans="1:17" hidden="1" x14ac:dyDescent="0.25">
      <c r="M40" s="7"/>
      <c r="O40" s="10">
        <f>O39-88000</f>
        <v>-4184686.9667700003</v>
      </c>
    </row>
    <row r="41" spans="1:17" s="19" customFormat="1" ht="82.5" customHeight="1" x14ac:dyDescent="0.25">
      <c r="B41" s="1"/>
      <c r="C41" s="1"/>
      <c r="D41" s="1"/>
      <c r="E41" s="3"/>
      <c r="F41" s="1"/>
      <c r="G41" s="1"/>
      <c r="I41" s="1"/>
      <c r="J41" s="1"/>
      <c r="K41" s="8"/>
      <c r="L41" s="4"/>
      <c r="M41" s="3"/>
      <c r="N41" s="1"/>
      <c r="O41" s="1"/>
    </row>
    <row r="42" spans="1:17" x14ac:dyDescent="0.25">
      <c r="K42" s="9"/>
    </row>
  </sheetData>
  <mergeCells count="36">
    <mergeCell ref="K14:K15"/>
    <mergeCell ref="L14:N14"/>
    <mergeCell ref="B37:H37"/>
    <mergeCell ref="I37:P37"/>
    <mergeCell ref="I17:I21"/>
    <mergeCell ref="I23:I31"/>
    <mergeCell ref="F16:F31"/>
    <mergeCell ref="G16:G31"/>
    <mergeCell ref="H16:H31"/>
    <mergeCell ref="C17:C31"/>
    <mergeCell ref="C33:C35"/>
    <mergeCell ref="F33:F35"/>
    <mergeCell ref="G33:G35"/>
    <mergeCell ref="H33:H35"/>
    <mergeCell ref="A10:P10"/>
    <mergeCell ref="A11:P11"/>
    <mergeCell ref="A13:A15"/>
    <mergeCell ref="B13:B15"/>
    <mergeCell ref="C13:C15"/>
    <mergeCell ref="D13:D15"/>
    <mergeCell ref="E13:E15"/>
    <mergeCell ref="F13:F15"/>
    <mergeCell ref="G13:H13"/>
    <mergeCell ref="I13:I15"/>
    <mergeCell ref="J13:N13"/>
    <mergeCell ref="O13:O15"/>
    <mergeCell ref="P13:P15"/>
    <mergeCell ref="G14:G15"/>
    <mergeCell ref="H14:H15"/>
    <mergeCell ref="J14:J15"/>
    <mergeCell ref="A9:P9"/>
    <mergeCell ref="A1:M1"/>
    <mergeCell ref="A5:P5"/>
    <mergeCell ref="A6:P6"/>
    <mergeCell ref="A7:P7"/>
    <mergeCell ref="A8:P8"/>
  </mergeCells>
  <pageMargins left="0.19685039370078741" right="0.23622047244094491" top="0.53" bottom="0.46" header="0.53" footer="0.31496062992125984"/>
  <pageSetup paperSize="9"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Рус за 2015 год</vt:lpstr>
      <vt:lpstr>Рус за 1 полугодие 2015 год</vt:lpstr>
      <vt:lpstr>'Рус за 1 полугодие 2015 год'!Заголовки_для_печати</vt:lpstr>
      <vt:lpstr>'Рус за 2015 год'!Заголовки_для_печати</vt:lpstr>
      <vt:lpstr>'Рус за 1 полугодие 2015 год'!Область_печати</vt:lpstr>
      <vt:lpstr>'Рус за 2015 год'!Область_печати</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zh.ermekbaeva</dc:creator>
  <cp:lastModifiedBy>Татьяна Пальцева</cp:lastModifiedBy>
  <cp:lastPrinted>2018-05-10T11:47:31Z</cp:lastPrinted>
  <dcterms:created xsi:type="dcterms:W3CDTF">2014-04-07T11:23:05Z</dcterms:created>
  <dcterms:modified xsi:type="dcterms:W3CDTF">2018-05-11T08:55:51Z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